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ADA6A1B3-9A34-4D20-802D-FDE926B9065A}" xr6:coauthVersionLast="47" xr6:coauthVersionMax="47" xr10:uidLastSave="{00000000-0000-0000-0000-000000000000}"/>
  <bookViews>
    <workbookView xWindow="-15570" yWindow="-16320" windowWidth="29040" windowHeight="15840" tabRatio="860" firstSheet="2" activeTab="11" xr2:uid="{00000000-000D-0000-FFFF-FFFF00000000}"/>
  </bookViews>
  <sheets>
    <sheet name="演習の趣旨と利用方法" sheetId="11" r:id="rId1"/>
    <sheet name="A_EXCEL予算実務→" sheetId="15" r:id="rId2"/>
    <sheet name="A①_営業本部" sheetId="6" r:id="rId3"/>
    <sheet name="A⓵-1_営業1課" sheetId="25" r:id="rId4"/>
    <sheet name="A⓵-２_営業２課" sheetId="26" r:id="rId5"/>
    <sheet name="購買部" sheetId="27" r:id="rId6"/>
    <sheet name="人員数基準との比較" sheetId="28" r:id="rId7"/>
    <sheet name="B予算会計システム" sheetId="29" r:id="rId8"/>
    <sheet name="B①_1_営業1課" sheetId="31" r:id="rId9"/>
    <sheet name="B①_2_営業２課" sheetId="33" r:id="rId10"/>
    <sheet name="B②_1購買課" sheetId="36" r:id="rId11"/>
    <sheet name="B③_1_予算仕訳" sheetId="34" r:id="rId12"/>
    <sheet name="B④1_配賦基準設定等" sheetId="32" r:id="rId13"/>
    <sheet name="B④_2_配賦予算仕訳" sheetId="35" r:id="rId14"/>
  </sheets>
  <definedNames>
    <definedName name="_xlnm.Print_Area" localSheetId="2">A①_営業本部!$B$2:$T$64</definedName>
    <definedName name="_xlnm.Print_Area" localSheetId="3">'A⓵-1_営業1課'!$B$1:$T$57</definedName>
    <definedName name="_xlnm.Print_Area" localSheetId="4">'A⓵-２_営業２課'!$B$1:$T$56</definedName>
    <definedName name="_xlnm.Print_Area" localSheetId="8">B①_1_営業1課!$B$1:$T$45</definedName>
    <definedName name="_xlnm.Print_Area" localSheetId="9">B①_2_営業２課!$B$1:$T$46</definedName>
    <definedName name="_xlnm.Print_Area" localSheetId="10">B②_1購買課!$B$1:$T$61</definedName>
    <definedName name="_xlnm.Print_Area" localSheetId="11">B③_1_予算仕訳!$B$1:$AK$51</definedName>
    <definedName name="_xlnm.Print_Area" localSheetId="13">B④_2_配賦予算仕訳!$B$1:$AC$26</definedName>
    <definedName name="_xlnm.Print_Area" localSheetId="12">B④1_配賦基準設定等!$B$1:$T$55</definedName>
    <definedName name="_xlnm.Print_Area" localSheetId="0">演習の趣旨と利用方法!$C$1:$M$11</definedName>
    <definedName name="_xlnm.Print_Area" localSheetId="5">購買部!$B$1:$T$49</definedName>
    <definedName name="_xlnm.Print_Area" localSheetId="6">人員数基準との比較!$A$3:$S$55</definedName>
    <definedName name="_xlnm.Print_Titles" localSheetId="2">A①_営業本部!$1:$3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53" i="32" l="1"/>
  <c r="N52" i="32"/>
  <c r="L48" i="34"/>
  <c r="L49" i="34" s="1"/>
  <c r="L44" i="34"/>
  <c r="L40" i="34"/>
  <c r="L36" i="34"/>
  <c r="L37" i="34" s="1"/>
  <c r="L32" i="34"/>
  <c r="L33" i="34" s="1"/>
  <c r="L28" i="34"/>
  <c r="L29" i="34" s="1"/>
  <c r="N24" i="34"/>
  <c r="N20" i="34"/>
  <c r="N21" i="34" s="1"/>
  <c r="P61" i="36"/>
  <c r="S57" i="36"/>
  <c r="S55" i="36"/>
  <c r="T57" i="36" s="1"/>
  <c r="S53" i="36"/>
  <c r="S51" i="36"/>
  <c r="T53" i="36" s="1"/>
  <c r="R49" i="36"/>
  <c r="R61" i="36" s="1"/>
  <c r="Q49" i="36"/>
  <c r="Q61" i="36" s="1"/>
  <c r="P49" i="36"/>
  <c r="O49" i="36"/>
  <c r="O61" i="36" s="1"/>
  <c r="N49" i="36"/>
  <c r="N61" i="36" s="1"/>
  <c r="M49" i="36"/>
  <c r="R47" i="36"/>
  <c r="R59" i="36" s="1"/>
  <c r="Q47" i="36"/>
  <c r="Q59" i="36" s="1"/>
  <c r="P47" i="36"/>
  <c r="P59" i="36" s="1"/>
  <c r="O47" i="36"/>
  <c r="O59" i="36" s="1"/>
  <c r="N47" i="36"/>
  <c r="N59" i="36" s="1"/>
  <c r="M47" i="36"/>
  <c r="S45" i="36"/>
  <c r="S43" i="36"/>
  <c r="S41" i="36"/>
  <c r="S39" i="36"/>
  <c r="T41" i="36" s="1"/>
  <c r="S46" i="33"/>
  <c r="S44" i="33"/>
  <c r="S42" i="33"/>
  <c r="S40" i="33"/>
  <c r="S45" i="31"/>
  <c r="S43" i="31"/>
  <c r="S41" i="31"/>
  <c r="S39" i="31"/>
  <c r="N54" i="32" l="1"/>
  <c r="O52" i="32" s="1"/>
  <c r="O53" i="32" s="1"/>
  <c r="S49" i="36"/>
  <c r="T45" i="36"/>
  <c r="S47" i="36"/>
  <c r="T49" i="36" s="1"/>
  <c r="N48" i="34"/>
  <c r="Q48" i="34" s="1"/>
  <c r="N44" i="34"/>
  <c r="Q44" i="34" s="1"/>
  <c r="N40" i="34"/>
  <c r="N36" i="34"/>
  <c r="Q36" i="34" s="1"/>
  <c r="N32" i="34"/>
  <c r="Q32" i="34" s="1"/>
  <c r="L20" i="34"/>
  <c r="Q20" i="34" s="1"/>
  <c r="N25" i="34"/>
  <c r="L24" i="34" s="1"/>
  <c r="Q24" i="34" s="1"/>
  <c r="T45" i="31"/>
  <c r="T46" i="33"/>
  <c r="M61" i="36"/>
  <c r="S61" i="36" s="1"/>
  <c r="M59" i="36"/>
  <c r="T42" i="33"/>
  <c r="T41" i="31"/>
  <c r="S59" i="36" l="1"/>
  <c r="T61" i="36" s="1"/>
  <c r="M22" i="35"/>
  <c r="M20" i="35"/>
  <c r="M24" i="35" s="1"/>
  <c r="P20" i="35"/>
  <c r="P24" i="35" s="1"/>
  <c r="Q50" i="34"/>
  <c r="S50" i="34" s="1"/>
  <c r="S48" i="34"/>
  <c r="S44" i="34"/>
  <c r="Q46" i="34"/>
  <c r="S46" i="34" s="1"/>
  <c r="Q38" i="34"/>
  <c r="S38" i="34" s="1"/>
  <c r="S36" i="34"/>
  <c r="S32" i="34"/>
  <c r="Q34" i="34"/>
  <c r="S34" i="34" s="1"/>
  <c r="Q22" i="34"/>
  <c r="S22" i="34" s="1"/>
  <c r="S20" i="34"/>
  <c r="S24" i="34"/>
  <c r="Q26" i="34"/>
  <c r="S26" i="34" s="1"/>
  <c r="Q52" i="28" l="1"/>
  <c r="P52" i="28"/>
  <c r="O52" i="28"/>
  <c r="N52" i="28"/>
  <c r="M52" i="28"/>
  <c r="L52" i="28"/>
  <c r="Q50" i="28"/>
  <c r="P50" i="28"/>
  <c r="O50" i="28"/>
  <c r="N50" i="28"/>
  <c r="M50" i="28"/>
  <c r="L50" i="28"/>
  <c r="R50" i="28" s="1"/>
  <c r="I52" i="28"/>
  <c r="H52" i="28"/>
  <c r="G52" i="28"/>
  <c r="F52" i="28"/>
  <c r="E52" i="28"/>
  <c r="I51" i="28"/>
  <c r="H51" i="28"/>
  <c r="G51" i="28"/>
  <c r="F51" i="28"/>
  <c r="E51" i="28"/>
  <c r="I50" i="28"/>
  <c r="H50" i="28"/>
  <c r="G50" i="28"/>
  <c r="F50" i="28"/>
  <c r="E50" i="28"/>
  <c r="I49" i="28"/>
  <c r="H49" i="28"/>
  <c r="G49" i="28"/>
  <c r="F49" i="28"/>
  <c r="I38" i="28"/>
  <c r="H38" i="28"/>
  <c r="G38" i="28"/>
  <c r="F38" i="28"/>
  <c r="E38" i="28"/>
  <c r="I37" i="28"/>
  <c r="H37" i="28"/>
  <c r="G37" i="28"/>
  <c r="F37" i="28"/>
  <c r="E37" i="28"/>
  <c r="I36" i="28"/>
  <c r="H36" i="28"/>
  <c r="G36" i="28"/>
  <c r="F36" i="28"/>
  <c r="E36" i="28"/>
  <c r="I35" i="28"/>
  <c r="H35" i="28"/>
  <c r="G35" i="28"/>
  <c r="F35" i="28"/>
  <c r="I16" i="28"/>
  <c r="H16" i="28"/>
  <c r="G16" i="28"/>
  <c r="F16" i="28"/>
  <c r="E16" i="28"/>
  <c r="I15" i="28"/>
  <c r="H15" i="28"/>
  <c r="G15" i="28"/>
  <c r="F15" i="28"/>
  <c r="E15" i="28"/>
  <c r="I14" i="28"/>
  <c r="H14" i="28"/>
  <c r="G14" i="28"/>
  <c r="F14" i="28"/>
  <c r="E14" i="28"/>
  <c r="I13" i="28"/>
  <c r="H13" i="28"/>
  <c r="G13" i="28"/>
  <c r="F13" i="28"/>
  <c r="I46" i="28"/>
  <c r="H46" i="28"/>
  <c r="G46" i="28"/>
  <c r="F46" i="28"/>
  <c r="E46" i="28"/>
  <c r="I45" i="28"/>
  <c r="H45" i="28"/>
  <c r="G45" i="28"/>
  <c r="F45" i="28"/>
  <c r="E45" i="28"/>
  <c r="I44" i="28"/>
  <c r="H44" i="28"/>
  <c r="G44" i="28"/>
  <c r="F44" i="28"/>
  <c r="E44" i="28"/>
  <c r="I43" i="28"/>
  <c r="H43" i="28"/>
  <c r="G43" i="28"/>
  <c r="F43" i="28"/>
  <c r="I42" i="28"/>
  <c r="H42" i="28"/>
  <c r="G42" i="28"/>
  <c r="F42" i="28"/>
  <c r="E42" i="28"/>
  <c r="I41" i="28"/>
  <c r="H41" i="28"/>
  <c r="G41" i="28"/>
  <c r="F41" i="28"/>
  <c r="E41" i="28"/>
  <c r="I40" i="28"/>
  <c r="H40" i="28"/>
  <c r="G40" i="28"/>
  <c r="F40" i="28"/>
  <c r="E40" i="28"/>
  <c r="I39" i="28"/>
  <c r="H39" i="28"/>
  <c r="G39" i="28"/>
  <c r="F39" i="28"/>
  <c r="I34" i="28"/>
  <c r="H34" i="28"/>
  <c r="G34" i="28"/>
  <c r="F34" i="28"/>
  <c r="E34" i="28"/>
  <c r="I33" i="28"/>
  <c r="H33" i="28"/>
  <c r="G33" i="28"/>
  <c r="F33" i="28"/>
  <c r="E33" i="28"/>
  <c r="I32" i="28"/>
  <c r="H32" i="28"/>
  <c r="G32" i="28"/>
  <c r="F32" i="28"/>
  <c r="E32" i="28"/>
  <c r="I31" i="28"/>
  <c r="H31" i="28"/>
  <c r="G31" i="28"/>
  <c r="F31" i="28"/>
  <c r="I12" i="28"/>
  <c r="H12" i="28"/>
  <c r="G12" i="28"/>
  <c r="F12" i="28"/>
  <c r="E12" i="28"/>
  <c r="I11" i="28"/>
  <c r="H11" i="28"/>
  <c r="G11" i="28"/>
  <c r="F11" i="28"/>
  <c r="E11" i="28"/>
  <c r="I10" i="28"/>
  <c r="H10" i="28"/>
  <c r="G10" i="28"/>
  <c r="F10" i="28"/>
  <c r="E10" i="28"/>
  <c r="I9" i="28"/>
  <c r="H9" i="28"/>
  <c r="G9" i="28"/>
  <c r="F9" i="28"/>
  <c r="R52" i="28" l="1"/>
  <c r="S52" i="28" s="1"/>
  <c r="I24" i="28"/>
  <c r="H24" i="28"/>
  <c r="G24" i="28"/>
  <c r="F24" i="28"/>
  <c r="E24" i="28"/>
  <c r="I23" i="28"/>
  <c r="H23" i="28"/>
  <c r="G23" i="28"/>
  <c r="F23" i="28"/>
  <c r="E23" i="28"/>
  <c r="I22" i="28"/>
  <c r="H22" i="28"/>
  <c r="G22" i="28"/>
  <c r="F22" i="28"/>
  <c r="E22" i="28"/>
  <c r="I21" i="28"/>
  <c r="H21" i="28"/>
  <c r="G21" i="28"/>
  <c r="F21" i="28"/>
  <c r="A3" i="28"/>
  <c r="B3" i="28"/>
  <c r="C3" i="28"/>
  <c r="D3" i="28"/>
  <c r="E3" i="28"/>
  <c r="F3" i="28"/>
  <c r="G3" i="28"/>
  <c r="H3" i="28"/>
  <c r="I3" i="28"/>
  <c r="J3" i="28"/>
  <c r="K3" i="28"/>
  <c r="L3" i="28"/>
  <c r="M3" i="28"/>
  <c r="N3" i="28"/>
  <c r="O3" i="28"/>
  <c r="P3" i="28"/>
  <c r="Q3" i="28"/>
  <c r="R3" i="28"/>
  <c r="S3" i="28"/>
  <c r="A4" i="28"/>
  <c r="B4" i="28"/>
  <c r="C4" i="28"/>
  <c r="D4" i="28"/>
  <c r="F4" i="28"/>
  <c r="G4" i="28"/>
  <c r="H4" i="28"/>
  <c r="I4" i="28"/>
  <c r="J4" i="28"/>
  <c r="K4" i="28"/>
  <c r="L4" i="28"/>
  <c r="M4" i="28"/>
  <c r="N4" i="28"/>
  <c r="O4" i="28"/>
  <c r="P4" i="28"/>
  <c r="Q4" i="28"/>
  <c r="R4" i="28"/>
  <c r="S4" i="28"/>
  <c r="A17" i="28"/>
  <c r="B17" i="28"/>
  <c r="C17" i="28"/>
  <c r="D17" i="28"/>
  <c r="F17" i="28"/>
  <c r="G17" i="28"/>
  <c r="H17" i="28"/>
  <c r="I17" i="28"/>
  <c r="J17" i="28"/>
  <c r="K17" i="28"/>
  <c r="L17" i="28"/>
  <c r="M17" i="28"/>
  <c r="N17" i="28"/>
  <c r="O17" i="28"/>
  <c r="P17" i="28"/>
  <c r="Q17" i="28"/>
  <c r="R17" i="28"/>
  <c r="S17" i="28"/>
  <c r="A18" i="28"/>
  <c r="B18" i="28"/>
  <c r="C18" i="28"/>
  <c r="D18" i="28"/>
  <c r="E18" i="28"/>
  <c r="F18" i="28"/>
  <c r="G18" i="28"/>
  <c r="H18" i="28"/>
  <c r="I18" i="28"/>
  <c r="J18" i="28"/>
  <c r="K18" i="28"/>
  <c r="S18" i="28"/>
  <c r="A19" i="28"/>
  <c r="B19" i="28"/>
  <c r="C19" i="28"/>
  <c r="D19" i="28"/>
  <c r="E19" i="28"/>
  <c r="F19" i="28"/>
  <c r="G19" i="28"/>
  <c r="H19" i="28"/>
  <c r="I19" i="28"/>
  <c r="J19" i="28"/>
  <c r="K19" i="28"/>
  <c r="L19" i="28"/>
  <c r="M19" i="28"/>
  <c r="N19" i="28"/>
  <c r="O19" i="28"/>
  <c r="P19" i="28"/>
  <c r="Q19" i="28"/>
  <c r="R19" i="28"/>
  <c r="S19" i="28"/>
  <c r="A20" i="28"/>
  <c r="B20" i="28"/>
  <c r="C20" i="28"/>
  <c r="D20" i="28"/>
  <c r="E20" i="28"/>
  <c r="F20" i="28"/>
  <c r="G20" i="28"/>
  <c r="H20" i="28"/>
  <c r="I20" i="28"/>
  <c r="J20" i="28"/>
  <c r="K20" i="28"/>
  <c r="A21" i="28"/>
  <c r="B21" i="28"/>
  <c r="C21" i="28"/>
  <c r="D21" i="28"/>
  <c r="K21" i="28"/>
  <c r="L21" i="28"/>
  <c r="M21" i="28"/>
  <c r="N21" i="28"/>
  <c r="O21" i="28"/>
  <c r="P21" i="28"/>
  <c r="Q21" i="28"/>
  <c r="R21" i="28"/>
  <c r="S21" i="28"/>
  <c r="A22" i="28"/>
  <c r="B22" i="28"/>
  <c r="C22" i="28"/>
  <c r="D22" i="28"/>
  <c r="J22" i="28"/>
  <c r="K22" i="28"/>
  <c r="S22" i="28"/>
  <c r="A23" i="28"/>
  <c r="B23" i="28"/>
  <c r="C23" i="28"/>
  <c r="D23" i="28"/>
  <c r="J23" i="28"/>
  <c r="K23" i="28"/>
  <c r="L23" i="28"/>
  <c r="M23" i="28"/>
  <c r="N23" i="28"/>
  <c r="O23" i="28"/>
  <c r="P23" i="28"/>
  <c r="Q23" i="28"/>
  <c r="R23" i="28"/>
  <c r="S23" i="28"/>
  <c r="A24" i="28"/>
  <c r="B24" i="28"/>
  <c r="C24" i="28"/>
  <c r="D24" i="28"/>
  <c r="J24" i="28"/>
  <c r="K24" i="28"/>
  <c r="N44" i="6" l="1"/>
  <c r="R28" i="6"/>
  <c r="R36" i="25" s="1"/>
  <c r="R40" i="25" s="1"/>
  <c r="Q28" i="6"/>
  <c r="Q36" i="25" s="1"/>
  <c r="Q40" i="25" s="1"/>
  <c r="P28" i="6"/>
  <c r="P36" i="25" s="1"/>
  <c r="O28" i="6"/>
  <c r="O36" i="25" s="1"/>
  <c r="N28" i="6"/>
  <c r="N36" i="25" s="1"/>
  <c r="M28" i="6"/>
  <c r="M36" i="25" s="1"/>
  <c r="R26" i="6"/>
  <c r="R34" i="25" s="1"/>
  <c r="Q26" i="6"/>
  <c r="Q34" i="25" s="1"/>
  <c r="P26" i="6"/>
  <c r="P34" i="25" s="1"/>
  <c r="O26" i="6"/>
  <c r="O34" i="25" s="1"/>
  <c r="O38" i="25" s="1"/>
  <c r="N26" i="6"/>
  <c r="N34" i="25" s="1"/>
  <c r="M26" i="6"/>
  <c r="M34" i="25" s="1"/>
  <c r="M34" i="26" s="1"/>
  <c r="R34" i="6"/>
  <c r="N36" i="26"/>
  <c r="M36" i="26"/>
  <c r="R34" i="26"/>
  <c r="R38" i="26" s="1"/>
  <c r="P34" i="26"/>
  <c r="Q46" i="27"/>
  <c r="Q42" i="6" s="1"/>
  <c r="S44" i="27"/>
  <c r="S42" i="27"/>
  <c r="R36" i="27"/>
  <c r="R48" i="27" s="1"/>
  <c r="Q36" i="27"/>
  <c r="Q48" i="27" s="1"/>
  <c r="P36" i="27"/>
  <c r="P48" i="27" s="1"/>
  <c r="O36" i="27"/>
  <c r="O48" i="27" s="1"/>
  <c r="O44" i="6" s="1"/>
  <c r="N36" i="27"/>
  <c r="N48" i="27" s="1"/>
  <c r="N40" i="26" s="1"/>
  <c r="M36" i="27"/>
  <c r="R34" i="27"/>
  <c r="R46" i="27" s="1"/>
  <c r="R42" i="6" s="1"/>
  <c r="Q34" i="27"/>
  <c r="P34" i="27"/>
  <c r="P46" i="27" s="1"/>
  <c r="P42" i="6" s="1"/>
  <c r="O34" i="27"/>
  <c r="O46" i="27" s="1"/>
  <c r="O42" i="6" s="1"/>
  <c r="N34" i="27"/>
  <c r="N46" i="27" s="1"/>
  <c r="N42" i="6" s="1"/>
  <c r="M34" i="27"/>
  <c r="M46" i="27" s="1"/>
  <c r="M42" i="6" s="1"/>
  <c r="S32" i="27"/>
  <c r="S30" i="27"/>
  <c r="S40" i="27"/>
  <c r="S38" i="27"/>
  <c r="S28" i="27"/>
  <c r="S26" i="27"/>
  <c r="S48" i="26"/>
  <c r="S46" i="26"/>
  <c r="T48" i="26" s="1"/>
  <c r="S28" i="26"/>
  <c r="S26" i="26"/>
  <c r="S48" i="25"/>
  <c r="S46" i="25"/>
  <c r="S28" i="25"/>
  <c r="S26" i="25"/>
  <c r="P38" i="25" l="1"/>
  <c r="O40" i="25"/>
  <c r="N38" i="25"/>
  <c r="P40" i="25"/>
  <c r="P40" i="26"/>
  <c r="Q40" i="26"/>
  <c r="Q40" i="6" s="1"/>
  <c r="Q38" i="25"/>
  <c r="R38" i="25"/>
  <c r="P44" i="6"/>
  <c r="P38" i="26"/>
  <c r="T28" i="25"/>
  <c r="T48" i="25"/>
  <c r="R36" i="26"/>
  <c r="R40" i="26" s="1"/>
  <c r="Q44" i="6"/>
  <c r="R42" i="25"/>
  <c r="N40" i="25"/>
  <c r="R44" i="6"/>
  <c r="O36" i="26"/>
  <c r="O40" i="26" s="1"/>
  <c r="M38" i="26"/>
  <c r="M42" i="26" s="1"/>
  <c r="N34" i="26"/>
  <c r="N38" i="26" s="1"/>
  <c r="N50" i="26" s="1"/>
  <c r="N54" i="26" s="1"/>
  <c r="P36" i="26"/>
  <c r="O50" i="25"/>
  <c r="O34" i="26"/>
  <c r="O38" i="26" s="1"/>
  <c r="O38" i="6" s="1"/>
  <c r="Q36" i="26"/>
  <c r="Q34" i="26"/>
  <c r="S34" i="25"/>
  <c r="M38" i="25"/>
  <c r="M42" i="25" s="1"/>
  <c r="S36" i="25"/>
  <c r="T36" i="25" s="1"/>
  <c r="S42" i="6"/>
  <c r="M36" i="6"/>
  <c r="N36" i="6"/>
  <c r="P42" i="26"/>
  <c r="P50" i="26"/>
  <c r="P54" i="26" s="1"/>
  <c r="N40" i="6"/>
  <c r="N44" i="26"/>
  <c r="N52" i="26"/>
  <c r="N56" i="26" s="1"/>
  <c r="R50" i="26"/>
  <c r="R54" i="26" s="1"/>
  <c r="R42" i="26"/>
  <c r="M34" i="6"/>
  <c r="O36" i="6"/>
  <c r="N34" i="6"/>
  <c r="P36" i="6"/>
  <c r="O34" i="6"/>
  <c r="Q36" i="6"/>
  <c r="Q50" i="25"/>
  <c r="P34" i="6"/>
  <c r="R36" i="6"/>
  <c r="R38" i="6"/>
  <c r="Q34" i="6"/>
  <c r="Q52" i="26"/>
  <c r="Q56" i="26" s="1"/>
  <c r="M38" i="6"/>
  <c r="M46" i="6" s="1"/>
  <c r="Q44" i="25"/>
  <c r="Q52" i="25"/>
  <c r="P44" i="25"/>
  <c r="P52" i="25"/>
  <c r="O44" i="25"/>
  <c r="O52" i="25"/>
  <c r="S36" i="27"/>
  <c r="N44" i="25"/>
  <c r="N52" i="25"/>
  <c r="M48" i="27"/>
  <c r="M40" i="25" s="1"/>
  <c r="O42" i="25"/>
  <c r="N50" i="25"/>
  <c r="N42" i="25"/>
  <c r="R50" i="25"/>
  <c r="M50" i="25"/>
  <c r="S46" i="27"/>
  <c r="T32" i="27"/>
  <c r="T44" i="27"/>
  <c r="T40" i="27"/>
  <c r="S34" i="27"/>
  <c r="T28" i="27"/>
  <c r="T28" i="26"/>
  <c r="S28" i="6"/>
  <c r="S26" i="6"/>
  <c r="S56" i="6"/>
  <c r="S54" i="6"/>
  <c r="R44" i="26" l="1"/>
  <c r="R40" i="6"/>
  <c r="R52" i="26"/>
  <c r="R56" i="26" s="1"/>
  <c r="O40" i="6"/>
  <c r="O48" i="6" s="1"/>
  <c r="O52" i="26"/>
  <c r="O56" i="26" s="1"/>
  <c r="Q54" i="25"/>
  <c r="P22" i="28" s="1"/>
  <c r="P18" i="28"/>
  <c r="M54" i="25"/>
  <c r="L22" i="28" s="1"/>
  <c r="L18" i="28"/>
  <c r="P56" i="25"/>
  <c r="O24" i="28" s="1"/>
  <c r="O20" i="28"/>
  <c r="Q44" i="26"/>
  <c r="O44" i="26"/>
  <c r="N54" i="25"/>
  <c r="M22" i="28" s="1"/>
  <c r="M18" i="28"/>
  <c r="O54" i="25"/>
  <c r="N22" i="28" s="1"/>
  <c r="N18" i="28"/>
  <c r="R54" i="25"/>
  <c r="Q22" i="28" s="1"/>
  <c r="Q18" i="28"/>
  <c r="M40" i="26"/>
  <c r="S40" i="26" s="1"/>
  <c r="M44" i="6"/>
  <c r="Q56" i="25"/>
  <c r="P24" i="28" s="1"/>
  <c r="P20" i="28"/>
  <c r="P52" i="26"/>
  <c r="P56" i="26" s="1"/>
  <c r="O56" i="25"/>
  <c r="N24" i="28" s="1"/>
  <c r="N20" i="28"/>
  <c r="N56" i="25"/>
  <c r="M24" i="28" s="1"/>
  <c r="M20" i="28"/>
  <c r="S44" i="6"/>
  <c r="T44" i="6" s="1"/>
  <c r="M50" i="26"/>
  <c r="M54" i="26" s="1"/>
  <c r="P40" i="6"/>
  <c r="P48" i="6" s="1"/>
  <c r="P44" i="26"/>
  <c r="O42" i="26"/>
  <c r="O50" i="26"/>
  <c r="O54" i="26" s="1"/>
  <c r="N38" i="6"/>
  <c r="N42" i="26"/>
  <c r="Q38" i="26"/>
  <c r="Q42" i="26" s="1"/>
  <c r="Q60" i="6"/>
  <c r="Q64" i="6" s="1"/>
  <c r="Q48" i="6"/>
  <c r="N60" i="6"/>
  <c r="N64" i="6" s="1"/>
  <c r="N48" i="6"/>
  <c r="R60" i="6"/>
  <c r="R64" i="6" s="1"/>
  <c r="R48" i="6"/>
  <c r="P52" i="6"/>
  <c r="S38" i="25"/>
  <c r="R50" i="6"/>
  <c r="R46" i="6"/>
  <c r="O50" i="6"/>
  <c r="O46" i="6"/>
  <c r="Q38" i="6"/>
  <c r="R58" i="6"/>
  <c r="R62" i="6" s="1"/>
  <c r="R52" i="6"/>
  <c r="O58" i="6"/>
  <c r="O62" i="6" s="1"/>
  <c r="N52" i="6"/>
  <c r="R44" i="25"/>
  <c r="Q42" i="25"/>
  <c r="R52" i="25"/>
  <c r="O60" i="6"/>
  <c r="O64" i="6" s="1"/>
  <c r="P50" i="25"/>
  <c r="P42" i="25"/>
  <c r="P38" i="6"/>
  <c r="Q52" i="6"/>
  <c r="M58" i="6"/>
  <c r="M62" i="6" s="1"/>
  <c r="M50" i="6"/>
  <c r="T28" i="6"/>
  <c r="T36" i="27"/>
  <c r="S48" i="27"/>
  <c r="T48" i="27" s="1"/>
  <c r="T56" i="6"/>
  <c r="R56" i="25" l="1"/>
  <c r="Q24" i="28" s="1"/>
  <c r="Q20" i="28"/>
  <c r="O52" i="6"/>
  <c r="P54" i="25"/>
  <c r="O22" i="28" s="1"/>
  <c r="O18" i="28"/>
  <c r="M52" i="26"/>
  <c r="M44" i="26"/>
  <c r="M40" i="6"/>
  <c r="M52" i="6" s="1"/>
  <c r="P60" i="6"/>
  <c r="P64" i="6" s="1"/>
  <c r="Q50" i="26"/>
  <c r="S38" i="26"/>
  <c r="T40" i="26" s="1"/>
  <c r="N46" i="6"/>
  <c r="N50" i="6"/>
  <c r="N58" i="6"/>
  <c r="N62" i="6" s="1"/>
  <c r="S38" i="6"/>
  <c r="P46" i="6"/>
  <c r="Q58" i="6"/>
  <c r="Q62" i="6" s="1"/>
  <c r="Q46" i="6"/>
  <c r="Q50" i="6"/>
  <c r="S50" i="25"/>
  <c r="P50" i="6"/>
  <c r="P58" i="6"/>
  <c r="P62" i="6" s="1"/>
  <c r="M44" i="25"/>
  <c r="M52" i="25"/>
  <c r="L20" i="28" s="1"/>
  <c r="S40" i="25"/>
  <c r="T40" i="25" s="1"/>
  <c r="M60" i="6" l="1"/>
  <c r="M64" i="6" s="1"/>
  <c r="S40" i="6"/>
  <c r="S54" i="25"/>
  <c r="R22" i="28" s="1"/>
  <c r="R18" i="28"/>
  <c r="M48" i="6"/>
  <c r="S48" i="6" s="1"/>
  <c r="T48" i="6" s="1"/>
  <c r="M56" i="26"/>
  <c r="S52" i="26"/>
  <c r="S56" i="26" s="1"/>
  <c r="Q54" i="26"/>
  <c r="S50" i="26"/>
  <c r="S46" i="6"/>
  <c r="T40" i="6"/>
  <c r="S58" i="6"/>
  <c r="S62" i="6" s="1"/>
  <c r="M56" i="25"/>
  <c r="L24" i="28" s="1"/>
  <c r="S52" i="25"/>
  <c r="R20" i="28" s="1"/>
  <c r="S60" i="6"/>
  <c r="S64" i="6" s="1"/>
  <c r="S54" i="26" l="1"/>
  <c r="T52" i="26"/>
  <c r="T56" i="26" s="1"/>
  <c r="S56" i="25"/>
  <c r="R24" i="28" s="1"/>
  <c r="T52" i="25"/>
  <c r="T60" i="6"/>
  <c r="T64" i="6" s="1"/>
  <c r="T56" i="25" l="1"/>
  <c r="S24" i="28" s="1"/>
  <c r="S20" i="28"/>
  <c r="N28" i="34"/>
  <c r="Q28" i="34" s="1"/>
  <c r="S28" i="34" s="1"/>
  <c r="Q30" i="34" l="1"/>
  <c r="S30" i="34" s="1"/>
</calcChain>
</file>

<file path=xl/sharedStrings.xml><?xml version="1.0" encoding="utf-8"?>
<sst xmlns="http://schemas.openxmlformats.org/spreadsheetml/2006/main" count="1679" uniqueCount="246">
  <si>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</si>
  <si>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</si>
  <si>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</si>
  <si>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</si>
  <si>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</si>
  <si>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</si>
  <si>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</si>
  <si>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</si>
  <si>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</si>
  <si>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</si>
  <si>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</si>
  <si>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</si>
  <si>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</si>
  <si>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</si>
  <si>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</si>
  <si>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</si>
  <si>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</si>
  <si>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</si>
  <si>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</si>
  <si>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</si>
  <si>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</si>
  <si>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</si>
  <si>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</si>
  <si>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解説</t>
    <rPh sb="0" eb="2">
      <t>カイセツ</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</si>
  <si>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</si>
  <si>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</si>
  <si>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</si>
  <si>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</si>
  <si>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</si>
  <si>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</si>
  <si>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</si>
  <si>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</si>
  <si>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</si>
  <si>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</si>
  <si>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</si>
  <si>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EXCEL_予算実務</t>
    <rPh sb="6" eb="8">
      <t>ヨサン</t>
    </rPh>
    <rPh sb="8" eb="10">
      <t>ジツム</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</si>
  <si>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</si>
  <si>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</si>
  <si>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EXCEL</t>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</si>
  <si>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</si>
  <si>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</si>
  <si>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</si>
  <si>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</si>
  <si>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</si>
  <si>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「部門費用」で業績評価するコストセンター（ＣＣ）</t>
    <rPh sb="1" eb="3">
      <t>ブモン</t>
    </rPh>
    <rPh sb="3" eb="5">
      <t>ヒヨウ</t>
    </rPh>
    <rPh sb="7" eb="11">
      <t>ギョウセキヒョウカ</t>
    </rPh>
    <phoneticPr fontId="1"/>
  </si>
  <si>
    <t>%</t>
    <phoneticPr fontId="1"/>
  </si>
  <si>
    <t>①</t>
    <phoneticPr fontId="1"/>
  </si>
  <si>
    <t>②</t>
    <phoneticPr fontId="1"/>
  </si>
  <si>
    <t>②÷①×100%=③</t>
    <phoneticPr fontId="1"/>
  </si>
  <si>
    <t>売上高</t>
    <rPh sb="0" eb="3">
      <t>ウリアゲダカ</t>
    </rPh>
    <phoneticPr fontId="1"/>
  </si>
  <si>
    <t>⑤</t>
    <phoneticPr fontId="1"/>
  </si>
  <si>
    <t>⑥</t>
    <phoneticPr fontId="1"/>
  </si>
  <si>
    <t>③</t>
    <phoneticPr fontId="1"/>
  </si>
  <si>
    <t>④</t>
    <phoneticPr fontId="1"/>
  </si>
  <si>
    <t>⑦</t>
    <phoneticPr fontId="1"/>
  </si>
  <si>
    <t>⑧</t>
    <phoneticPr fontId="1"/>
  </si>
  <si>
    <t>営業本部</t>
    <rPh sb="0" eb="2">
      <t>エイギョウ</t>
    </rPh>
    <rPh sb="2" eb="3">
      <t>ホン</t>
    </rPh>
    <rPh sb="3" eb="4">
      <t>ブ</t>
    </rPh>
    <phoneticPr fontId="1"/>
  </si>
  <si>
    <t>営業１課</t>
    <rPh sb="0" eb="2">
      <t>エイギョウ</t>
    </rPh>
    <rPh sb="3" eb="4">
      <t>カ</t>
    </rPh>
    <phoneticPr fontId="1"/>
  </si>
  <si>
    <t>営業２課</t>
    <rPh sb="0" eb="2">
      <t>エイギョウ</t>
    </rPh>
    <rPh sb="3" eb="4">
      <t>カ</t>
    </rPh>
    <phoneticPr fontId="1"/>
  </si>
  <si>
    <t>購買部</t>
    <rPh sb="0" eb="2">
      <t>コウバイ</t>
    </rPh>
    <rPh sb="2" eb="3">
      <t>ブ</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</si>
  <si>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本稿は、「コストセンター」の費用を「プロフィットセンター」へ「配賦する」プロセスを考察します。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21" eb="123">
      <t>ヒヨウ</t>
    </rPh>
    <rPh sb="138" eb="140">
      <t>ハイフ</t>
    </rPh>
    <rPh sb="148" eb="150">
      <t>コウサツ</t>
    </rPh>
    <phoneticPr fontId="1"/>
  </si>
  <si>
    <t>購買部売上原価配賦額</t>
    <rPh sb="0" eb="3">
      <t>コウバイブ</t>
    </rPh>
    <rPh sb="3" eb="5">
      <t>ウリアゲ</t>
    </rPh>
    <rPh sb="5" eb="7">
      <t>ゲンカ</t>
    </rPh>
    <rPh sb="7" eb="10">
      <t>ハイフガク</t>
    </rPh>
    <phoneticPr fontId="1"/>
  </si>
  <si>
    <t>販管費</t>
    <rPh sb="0" eb="3">
      <t>ハンカンヒ</t>
    </rPh>
    <phoneticPr fontId="1"/>
  </si>
  <si>
    <t>当部門
月末人員数</t>
    <rPh sb="0" eb="1">
      <t>トウ</t>
    </rPh>
    <rPh sb="1" eb="3">
      <t>ブモン</t>
    </rPh>
    <rPh sb="4" eb="6">
      <t>ゲツマツ</t>
    </rPh>
    <rPh sb="6" eb="8">
      <t>ジンイン</t>
    </rPh>
    <rPh sb="8" eb="9">
      <t>スウ</t>
    </rPh>
    <phoneticPr fontId="1"/>
  </si>
  <si>
    <t>－</t>
    <phoneticPr fontId="1"/>
  </si>
  <si>
    <t>人</t>
    <rPh sb="0" eb="1">
      <t>ニン</t>
    </rPh>
    <phoneticPr fontId="1"/>
  </si>
  <si>
    <t>③</t>
    <phoneticPr fontId="1"/>
  </si>
  <si>
    <t>営業１課・２課合計の
月末人員数</t>
    <rPh sb="0" eb="2">
      <t>エイギョウ</t>
    </rPh>
    <rPh sb="3" eb="4">
      <t>カ</t>
    </rPh>
    <rPh sb="6" eb="7">
      <t>カ</t>
    </rPh>
    <rPh sb="7" eb="9">
      <t>ゴウケイ</t>
    </rPh>
    <rPh sb="11" eb="13">
      <t>ゲツマツ</t>
    </rPh>
    <rPh sb="13" eb="15">
      <t>ジンイン</t>
    </rPh>
    <rPh sb="15" eb="16">
      <t>スウ</t>
    </rPh>
    <phoneticPr fontId="1"/>
  </si>
  <si>
    <t>【営業本部】</t>
    <rPh sb="1" eb="3">
      <t>エイギョウ</t>
    </rPh>
    <rPh sb="3" eb="5">
      <t>ホンブ</t>
    </rPh>
    <phoneticPr fontId="1"/>
  </si>
  <si>
    <t>【ポイント】
　コストセンターの費用予算をプロフィットセンターへ合理的基準により配賦するプロセスを理解する。</t>
    <rPh sb="16" eb="18">
      <t>ヒヨウ</t>
    </rPh>
    <rPh sb="18" eb="20">
      <t>ヨサン</t>
    </rPh>
    <rPh sb="32" eb="35">
      <t>ゴウリテキ</t>
    </rPh>
    <rPh sb="35" eb="37">
      <t>キジュン</t>
    </rPh>
    <rPh sb="40" eb="42">
      <t>ハイフ</t>
    </rPh>
    <rPh sb="49" eb="51">
      <t>リカイ</t>
    </rPh>
    <phoneticPr fontId="1"/>
  </si>
  <si>
    <t>【営業１課】</t>
    <rPh sb="1" eb="3">
      <t>エイギョウ</t>
    </rPh>
    <rPh sb="4" eb="5">
      <t>カ</t>
    </rPh>
    <phoneticPr fontId="1"/>
  </si>
  <si>
    <t>プロフィットセンター</t>
    <phoneticPr fontId="1"/>
  </si>
  <si>
    <t>【営業２課】</t>
    <rPh sb="1" eb="3">
      <t>エイギョウ</t>
    </rPh>
    <rPh sb="4" eb="5">
      <t>カ</t>
    </rPh>
    <phoneticPr fontId="1"/>
  </si>
  <si>
    <t>【購買部】</t>
    <rPh sb="1" eb="4">
      <t>コウバイブ</t>
    </rPh>
    <phoneticPr fontId="1"/>
  </si>
  <si>
    <t>コストセンター</t>
    <phoneticPr fontId="1"/>
  </si>
  <si>
    <t>【入力画面】＜営業１課＋営業２課＝営業本部＞月次部門別損益計画…【1】</t>
    <rPh sb="1" eb="3">
      <t>ニュウリョク</t>
    </rPh>
    <rPh sb="3" eb="5">
      <t>ガメン</t>
    </rPh>
    <rPh sb="7" eb="9">
      <t>エイギョウ</t>
    </rPh>
    <rPh sb="10" eb="11">
      <t>カ</t>
    </rPh>
    <rPh sb="12" eb="14">
      <t>エイギョウ</t>
    </rPh>
    <rPh sb="15" eb="16">
      <t>カ</t>
    </rPh>
    <rPh sb="17" eb="21">
      <t>エイギョウホンブ</t>
    </rPh>
    <rPh sb="22" eb="24">
      <t>ゲツジ</t>
    </rPh>
    <rPh sb="24" eb="26">
      <t>ブモン</t>
    </rPh>
    <rPh sb="26" eb="27">
      <t>ベツ</t>
    </rPh>
    <rPh sb="27" eb="29">
      <t>ソンエキ</t>
    </rPh>
    <rPh sb="29" eb="31">
      <t>ケイカク</t>
    </rPh>
    <phoneticPr fontId="1"/>
  </si>
  <si>
    <t>人件費</t>
    <rPh sb="0" eb="3">
      <t>ジンケンヒ</t>
    </rPh>
    <phoneticPr fontId="1"/>
  </si>
  <si>
    <t>商品たな卸高の増減
（貸方）</t>
    <rPh sb="0" eb="2">
      <t>ショウヒン</t>
    </rPh>
    <rPh sb="5" eb="6">
      <t>ダカ</t>
    </rPh>
    <rPh sb="7" eb="9">
      <t>ゾウゲン</t>
    </rPh>
    <rPh sb="11" eb="13">
      <t>カシカタ</t>
    </rPh>
    <phoneticPr fontId="1"/>
  </si>
  <si>
    <t>仕入高（借方）</t>
    <rPh sb="0" eb="2">
      <t>シイレ</t>
    </rPh>
    <rPh sb="2" eb="3">
      <t>ダカ</t>
    </rPh>
    <rPh sb="4" eb="6">
      <t>カリカタ</t>
    </rPh>
    <phoneticPr fontId="1"/>
  </si>
  <si>
    <t>商品売上原価（借方）</t>
    <rPh sb="0" eb="2">
      <t>ショウヒン</t>
    </rPh>
    <rPh sb="2" eb="4">
      <t>ウリアゲ</t>
    </rPh>
    <rPh sb="4" eb="6">
      <t>ゲンカ</t>
    </rPh>
    <rPh sb="7" eb="9">
      <t>カリカタ</t>
    </rPh>
    <phoneticPr fontId="1"/>
  </si>
  <si>
    <t>⓵－②＝③</t>
    <phoneticPr fontId="1"/>
  </si>
  <si>
    <t>その他販管費</t>
    <rPh sb="2" eb="3">
      <t>タ</t>
    </rPh>
    <rPh sb="3" eb="6">
      <t>ハンカンヒ</t>
    </rPh>
    <phoneticPr fontId="1"/>
  </si>
  <si>
    <t>⑥</t>
    <phoneticPr fontId="1"/>
  </si>
  <si>
    <t>⑦</t>
    <phoneticPr fontId="1"/>
  </si>
  <si>
    <t>部門費用合計</t>
    <rPh sb="0" eb="2">
      <t>ブモン</t>
    </rPh>
    <rPh sb="2" eb="4">
      <t>ヒヨウ</t>
    </rPh>
    <rPh sb="4" eb="6">
      <t>ゴウケイ</t>
    </rPh>
    <phoneticPr fontId="1"/>
  </si>
  <si>
    <t>③＋④＋⑤＝⑥</t>
    <phoneticPr fontId="1"/>
  </si>
  <si>
    <t>営業１課②＋営業２課②
＝③</t>
    <rPh sb="0" eb="2">
      <t>エイギョウ</t>
    </rPh>
    <rPh sb="3" eb="4">
      <t>カ</t>
    </rPh>
    <rPh sb="6" eb="8">
      <t>エイギョウ</t>
    </rPh>
    <rPh sb="9" eb="10">
      <t>カ</t>
    </rPh>
    <phoneticPr fontId="1"/>
  </si>
  <si>
    <t>⓵－④－⑥＝⑦</t>
    <phoneticPr fontId="1"/>
  </si>
  <si>
    <t>⑦÷⓵×100=⑧</t>
    <phoneticPr fontId="1"/>
  </si>
  <si>
    <t>集計
：営業１課⓵＋営業２課⓵
＝⓵</t>
    <rPh sb="0" eb="2">
      <t>シュウケイ</t>
    </rPh>
    <rPh sb="4" eb="6">
      <t>エイギョウ</t>
    </rPh>
    <rPh sb="7" eb="8">
      <t>カ</t>
    </rPh>
    <rPh sb="10" eb="12">
      <t>エイギョウ</t>
    </rPh>
    <rPh sb="13" eb="14">
      <t>カ</t>
    </rPh>
    <phoneticPr fontId="1"/>
  </si>
  <si>
    <t>②</t>
    <phoneticPr fontId="1"/>
  </si>
  <si>
    <t>集計
：営業１課②＋営業２課②
＝②</t>
    <rPh sb="0" eb="2">
      <t>シュウケイ</t>
    </rPh>
    <rPh sb="4" eb="6">
      <t>エイギョウ</t>
    </rPh>
    <rPh sb="7" eb="8">
      <t>カ</t>
    </rPh>
    <rPh sb="10" eb="12">
      <t>エイギョウ</t>
    </rPh>
    <rPh sb="13" eb="14">
      <t>カ</t>
    </rPh>
    <phoneticPr fontId="1"/>
  </si>
  <si>
    <t>集計
：営業１課③＋営業２課③
＝③</t>
    <rPh sb="0" eb="2">
      <t>シュウケイ</t>
    </rPh>
    <rPh sb="4" eb="6">
      <t>エイギョウ</t>
    </rPh>
    <rPh sb="7" eb="8">
      <t>カ</t>
    </rPh>
    <rPh sb="10" eb="12">
      <t>エイギョウ</t>
    </rPh>
    <rPh sb="13" eb="14">
      <t>カ</t>
    </rPh>
    <phoneticPr fontId="1"/>
  </si>
  <si>
    <t>部門別営業利益率</t>
    <rPh sb="0" eb="3">
      <t>ブモンベツ</t>
    </rPh>
    <rPh sb="3" eb="5">
      <t>エイギョウ</t>
    </rPh>
    <rPh sb="5" eb="7">
      <t>リエキ</t>
    </rPh>
    <rPh sb="7" eb="8">
      <t>リツ</t>
    </rPh>
    <phoneticPr fontId="1"/>
  </si>
  <si>
    <t>部門別営業利益</t>
    <rPh sb="0" eb="2">
      <t>ブモン</t>
    </rPh>
    <rPh sb="2" eb="3">
      <t>ベツ</t>
    </rPh>
    <rPh sb="3" eb="5">
      <t>エイギョウ</t>
    </rPh>
    <rPh sb="5" eb="7">
      <t>リエキ</t>
    </rPh>
    <phoneticPr fontId="1"/>
  </si>
  <si>
    <t>全社営業利益</t>
    <rPh sb="0" eb="2">
      <t>ゼンシャ</t>
    </rPh>
    <rPh sb="2" eb="4">
      <t>エイギョウ</t>
    </rPh>
    <rPh sb="4" eb="6">
      <t>リエキ</t>
    </rPh>
    <phoneticPr fontId="1"/>
  </si>
  <si>
    <t>購買部費用合計</t>
    <rPh sb="0" eb="3">
      <t>コウバイブ</t>
    </rPh>
    <rPh sb="3" eb="5">
      <t>ヒヨウ</t>
    </rPh>
    <rPh sb="5" eb="7">
      <t>ゴウケイ</t>
    </rPh>
    <phoneticPr fontId="1"/>
  </si>
  <si>
    <t>④</t>
    <phoneticPr fontId="1"/>
  </si>
  <si>
    <t>購買部④</t>
    <rPh sb="0" eb="3">
      <t>コウバイブ</t>
    </rPh>
    <phoneticPr fontId="1"/>
  </si>
  <si>
    <t>⑤</t>
    <phoneticPr fontId="1"/>
  </si>
  <si>
    <t>配賦照合差額</t>
    <rPh sb="0" eb="2">
      <t>ハイフ</t>
    </rPh>
    <rPh sb="2" eb="4">
      <t>ショウゴウ</t>
    </rPh>
    <rPh sb="4" eb="6">
      <t>サガク</t>
    </rPh>
    <phoneticPr fontId="1"/>
  </si>
  <si>
    <t>④－③＝⑤</t>
    <phoneticPr fontId="1"/>
  </si>
  <si>
    <t>③÷①×100%=⑥</t>
    <phoneticPr fontId="1"/>
  </si>
  <si>
    <t>集計
：営業１課⑤＋営業２課⑤
＝⑦</t>
    <rPh sb="0" eb="2">
      <t>シュウケイ</t>
    </rPh>
    <rPh sb="4" eb="6">
      <t>エイギョウ</t>
    </rPh>
    <rPh sb="7" eb="8">
      <t>カ</t>
    </rPh>
    <rPh sb="10" eb="12">
      <t>エイギョウ</t>
    </rPh>
    <rPh sb="13" eb="14">
      <t>カ</t>
    </rPh>
    <phoneticPr fontId="1"/>
  </si>
  <si>
    <t>⑧</t>
    <phoneticPr fontId="1"/>
  </si>
  <si>
    <t>⓵－③－⑦＝⑧</t>
    <phoneticPr fontId="1"/>
  </si>
  <si>
    <t>⑧÷⓵×100=⑨</t>
    <phoneticPr fontId="1"/>
  </si>
  <si>
    <t>【入力画面】＜営業１課＞月次部門別損益計画…【２】</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</si>
  <si>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【入力画面】＜営業２課＞月次部門別損益計画…【３】</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</si>
  <si>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【入力画面】＜購買部＞月次部門別費用計画…【４】</t>
    <rPh sb="1" eb="3">
      <t>ニュウリョク</t>
    </rPh>
    <rPh sb="3" eb="5">
      <t>ガメン</t>
    </rPh>
    <rPh sb="7" eb="10">
      <t>コウバイブ</t>
    </rPh>
    <rPh sb="11" eb="13">
      <t>ゲツジ</t>
    </rPh>
    <rPh sb="13" eb="15">
      <t>ブモン</t>
    </rPh>
    <rPh sb="15" eb="16">
      <t>ベツ</t>
    </rPh>
    <rPh sb="16" eb="18">
      <t>ヒヨウ</t>
    </rPh>
    <rPh sb="18" eb="20">
      <t>ケイカク</t>
    </rPh>
    <phoneticPr fontId="1"/>
  </si>
  <si>
    <t>配賦計算(売上高基準)</t>
    <rPh sb="0" eb="2">
      <t>ハイフ</t>
    </rPh>
    <rPh sb="2" eb="4">
      <t>ケイサン</t>
    </rPh>
    <rPh sb="5" eb="8">
      <t>ウリアゲダカ</t>
    </rPh>
    <rPh sb="8" eb="10">
      <t>キジュン</t>
    </rPh>
    <phoneticPr fontId="1"/>
  </si>
  <si>
    <t>配賦計算（売上高基準）</t>
    <rPh sb="0" eb="2">
      <t>ハイフ</t>
    </rPh>
    <rPh sb="2" eb="4">
      <t>ケイサン</t>
    </rPh>
    <rPh sb="5" eb="8">
      <t>ウリアゲダカ</t>
    </rPh>
    <rPh sb="8" eb="10">
      <t>キジュン</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</si>
  <si>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営業１課・営業２課へ配賦する。営業本部、営業１課及び営業２課の部門別損益計画書の空欄を埋めて、完成させなさい。</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エイギョウホンブ</t>
    </rPh>
    <rPh sb="56" eb="58">
      <t>エイギョウ</t>
    </rPh>
    <rPh sb="59" eb="60">
      <t>カ</t>
    </rPh>
    <rPh sb="60" eb="61">
      <t>オヨ</t>
    </rPh>
    <rPh sb="62" eb="64">
      <t>エイギョウ</t>
    </rPh>
    <rPh sb="65" eb="66">
      <t>カ</t>
    </rPh>
    <rPh sb="67" eb="70">
      <t>ブモンベツ</t>
    </rPh>
    <rPh sb="70" eb="72">
      <t>ソンエキ</t>
    </rPh>
    <rPh sb="72" eb="75">
      <t>ケイカクショ</t>
    </rPh>
    <rPh sb="76" eb="78">
      <t>クウラン</t>
    </rPh>
    <rPh sb="79" eb="80">
      <t>ウ</t>
    </rPh>
    <rPh sb="83" eb="85">
      <t>カンセイ</t>
    </rPh>
    <phoneticPr fontId="1"/>
  </si>
  <si>
    <t>営業１課・２課合計の
月次売上高</t>
    <rPh sb="0" eb="2">
      <t>エイギョウ</t>
    </rPh>
    <rPh sb="3" eb="4">
      <t>カ</t>
    </rPh>
    <rPh sb="6" eb="7">
      <t>カ</t>
    </rPh>
    <rPh sb="7" eb="9">
      <t>ゴウケイ</t>
    </rPh>
    <rPh sb="11" eb="13">
      <t>ゲツジ</t>
    </rPh>
    <rPh sb="13" eb="15">
      <t>ウリアゲ</t>
    </rPh>
    <rPh sb="15" eb="16">
      <t>ダカ</t>
    </rPh>
    <phoneticPr fontId="1"/>
  </si>
  <si>
    <t>購買部⑥÷③×①＝④
端数四捨五入＋端数調整</t>
    <rPh sb="0" eb="3">
      <t>コウバイブ</t>
    </rPh>
    <rPh sb="11" eb="13">
      <t>ハスウ</t>
    </rPh>
    <rPh sb="13" eb="17">
      <t>シシャゴニュウ</t>
    </rPh>
    <rPh sb="18" eb="20">
      <t>ハスウ</t>
    </rPh>
    <rPh sb="20" eb="22">
      <t>チョウセイ</t>
    </rPh>
    <phoneticPr fontId="1"/>
  </si>
  <si>
    <t>配賦基準</t>
    <rPh sb="0" eb="2">
      <t>ハイフ</t>
    </rPh>
    <rPh sb="2" eb="4">
      <t>キジュン</t>
    </rPh>
    <phoneticPr fontId="1"/>
  </si>
  <si>
    <t>売上高基準</t>
    <rPh sb="0" eb="3">
      <t>ウリアゲダカ</t>
    </rPh>
    <rPh sb="3" eb="5">
      <t>キジュン</t>
    </rPh>
    <phoneticPr fontId="1"/>
  </si>
  <si>
    <t>％</t>
    <phoneticPr fontId="1"/>
  </si>
  <si>
    <t>⑦</t>
    <phoneticPr fontId="1"/>
  </si>
  <si>
    <t>⑧</t>
    <phoneticPr fontId="1"/>
  </si>
  <si>
    <t>②</t>
    <phoneticPr fontId="1"/>
  </si>
  <si>
    <t>－</t>
    <phoneticPr fontId="1"/>
  </si>
  <si>
    <t>①</t>
    <phoneticPr fontId="1"/>
  </si>
  <si>
    <t>①</t>
    <phoneticPr fontId="1"/>
  </si>
  <si>
    <t>人員数基準</t>
    <rPh sb="0" eb="3">
      <t>ジンインスウ</t>
    </rPh>
    <rPh sb="3" eb="5">
      <t>キジュン</t>
    </rPh>
    <phoneticPr fontId="1"/>
  </si>
  <si>
    <t>④</t>
    <phoneticPr fontId="1"/>
  </si>
  <si>
    <t>④</t>
    <phoneticPr fontId="1"/>
  </si>
  <si>
    <t>売上基準配賦額－
人員数基準配賦額</t>
    <rPh sb="0" eb="2">
      <t>ウリアゲ</t>
    </rPh>
    <rPh sb="2" eb="4">
      <t>キジュン</t>
    </rPh>
    <rPh sb="4" eb="6">
      <t>ハイフ</t>
    </rPh>
    <rPh sb="6" eb="7">
      <t>ガク</t>
    </rPh>
    <rPh sb="9" eb="12">
      <t>ジンインスウ</t>
    </rPh>
    <rPh sb="12" eb="14">
      <t>キジュン</t>
    </rPh>
    <rPh sb="14" eb="16">
      <t>ハイフ</t>
    </rPh>
    <rPh sb="16" eb="17">
      <t>ガク</t>
    </rPh>
    <phoneticPr fontId="1"/>
  </si>
  <si>
    <t>購買部売上原価配賦額
差異</t>
    <rPh sb="0" eb="3">
      <t>コウバイブ</t>
    </rPh>
    <rPh sb="3" eb="5">
      <t>ウリアゲ</t>
    </rPh>
    <rPh sb="5" eb="7">
      <t>ゲンカ</t>
    </rPh>
    <rPh sb="7" eb="10">
      <t>ハイフガク</t>
    </rPh>
    <rPh sb="11" eb="13">
      <t>サイ</t>
    </rPh>
    <phoneticPr fontId="1"/>
  </si>
  <si>
    <t>売上基準の方が、購買部売上原価配賦額による部門別損益の影響は公平化・平準化される。</t>
    <rPh sb="0" eb="2">
      <t>ウリアゲ</t>
    </rPh>
    <rPh sb="2" eb="4">
      <t>キジュン</t>
    </rPh>
    <rPh sb="5" eb="6">
      <t>ホウ</t>
    </rPh>
    <rPh sb="8" eb="10">
      <t>コウバイ</t>
    </rPh>
    <rPh sb="10" eb="11">
      <t>ブ</t>
    </rPh>
    <rPh sb="11" eb="13">
      <t>ウリアゲ</t>
    </rPh>
    <rPh sb="13" eb="15">
      <t>ゲンカ</t>
    </rPh>
    <rPh sb="15" eb="17">
      <t>ハイフ</t>
    </rPh>
    <rPh sb="17" eb="18">
      <t>ガク</t>
    </rPh>
    <rPh sb="21" eb="24">
      <t>ブモンベツ</t>
    </rPh>
    <rPh sb="24" eb="26">
      <t>ソンエキ</t>
    </rPh>
    <rPh sb="27" eb="29">
      <t>エイキョウ</t>
    </rPh>
    <rPh sb="30" eb="32">
      <t>コウヘイ</t>
    </rPh>
    <rPh sb="32" eb="33">
      <t>カ</t>
    </rPh>
    <rPh sb="34" eb="37">
      <t>ヘイジュンカ</t>
    </rPh>
    <phoneticPr fontId="1"/>
  </si>
  <si>
    <t xml:space="preserve">第8-3問 </t>
    <rPh sb="0" eb="1">
      <t>ダイ</t>
    </rPh>
    <rPh sb="4" eb="5">
      <t>モン</t>
    </rPh>
    <phoneticPr fontId="1"/>
  </si>
  <si>
    <t>【②予算会計システム】</t>
    <rPh sb="2" eb="4">
      <t>ヨサン</t>
    </rPh>
    <rPh sb="4" eb="6">
      <t>カイケイ</t>
    </rPh>
    <phoneticPr fontId="1"/>
  </si>
  <si>
    <t xml:space="preserve">第8-３問 </t>
    <rPh sb="0" eb="1">
      <t>ダイ</t>
    </rPh>
    <rPh sb="4" eb="5">
      <t>モン</t>
    </rPh>
    <phoneticPr fontId="1"/>
  </si>
  <si>
    <t>予算会計システム</t>
    <rPh sb="0" eb="2">
      <t>ヨサン</t>
    </rPh>
    <rPh sb="2" eb="4">
      <t>カイケイ</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</si>
  <si>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t>
    </r>
    <r>
      <rPr>
        <b/>
        <sz val="14"/>
        <color rgb="FFFF0000"/>
        <rFont val="メイリオ"/>
        <family val="3"/>
        <charset val="128"/>
      </rPr>
      <t>予算会計システムを使った場合</t>
    </r>
    <r>
      <rPr>
        <b/>
        <sz val="14"/>
        <color theme="1"/>
        <rFont val="メイリオ"/>
        <family val="3"/>
        <charset val="128"/>
      </rPr>
      <t>、営業本部、営業１課及び営業２課の</t>
    </r>
    <r>
      <rPr>
        <b/>
        <sz val="14"/>
        <color rgb="FFFF0000"/>
        <rFont val="メイリオ"/>
        <family val="3"/>
        <charset val="128"/>
      </rPr>
      <t>部門別損益の入力画面</t>
    </r>
    <r>
      <rPr>
        <b/>
        <sz val="14"/>
        <color theme="1"/>
        <rFont val="メイリオ"/>
        <family val="3"/>
        <charset val="128"/>
      </rPr>
      <t>の空欄を埋めて、完成させなさい。　</t>
    </r>
    <r>
      <rPr>
        <b/>
        <sz val="14"/>
        <color rgb="FFFF0000"/>
        <rFont val="メイリオ"/>
        <family val="3"/>
        <charset val="128"/>
      </rPr>
      <t>ポイントは入力画面には配賦に関するデータはなくなる。</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ヨサンカイケイ</t>
    </rPh>
    <rPh sb="60" eb="61">
      <t>ツカ</t>
    </rPh>
    <rPh sb="63" eb="65">
      <t>バアイ</t>
    </rPh>
    <rPh sb="66" eb="70">
      <t>エイギョウホンブ</t>
    </rPh>
    <rPh sb="71" eb="73">
      <t>エイギョウ</t>
    </rPh>
    <rPh sb="74" eb="75">
      <t>カ</t>
    </rPh>
    <rPh sb="75" eb="76">
      <t>オヨ</t>
    </rPh>
    <rPh sb="77" eb="79">
      <t>エイギョウ</t>
    </rPh>
    <rPh sb="80" eb="81">
      <t>カ</t>
    </rPh>
    <rPh sb="82" eb="85">
      <t>ブモンベツ</t>
    </rPh>
    <rPh sb="85" eb="87">
      <t>ソンエキ</t>
    </rPh>
    <rPh sb="88" eb="92">
      <t>ニュウリョクガメン</t>
    </rPh>
    <rPh sb="93" eb="95">
      <t>クウラン</t>
    </rPh>
    <rPh sb="96" eb="97">
      <t>ウ</t>
    </rPh>
    <rPh sb="100" eb="102">
      <t>カンセイ</t>
    </rPh>
    <rPh sb="114" eb="118">
      <t>ニュウリョクガメン</t>
    </rPh>
    <rPh sb="120" eb="122">
      <t>ハイフ</t>
    </rPh>
    <rPh sb="123" eb="124">
      <t>カン</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</si>
  <si>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t>
    </r>
    <r>
      <rPr>
        <b/>
        <sz val="14"/>
        <color rgb="FFFF0000"/>
        <rFont val="メイリオ"/>
        <family val="3"/>
        <charset val="128"/>
      </rPr>
      <t>予算会計システムを使った場合</t>
    </r>
    <r>
      <rPr>
        <b/>
        <sz val="14"/>
        <color theme="1"/>
        <rFont val="メイリオ"/>
        <family val="3"/>
        <charset val="128"/>
      </rPr>
      <t>、営業本部、営業１課及び営業２課の</t>
    </r>
    <r>
      <rPr>
        <b/>
        <sz val="14"/>
        <color rgb="FFFF0000"/>
        <rFont val="メイリオ"/>
        <family val="3"/>
        <charset val="128"/>
      </rPr>
      <t>部門別損益の入力画面</t>
    </r>
    <r>
      <rPr>
        <b/>
        <sz val="14"/>
        <color theme="1"/>
        <rFont val="メイリオ"/>
        <family val="3"/>
        <charset val="128"/>
      </rPr>
      <t>の空欄を埋めて、完成させなさい。　購買課は所与とする。　</t>
    </r>
    <r>
      <rPr>
        <b/>
        <sz val="14"/>
        <color rgb="FFFF0000"/>
        <rFont val="メイリオ"/>
        <family val="3"/>
        <charset val="128"/>
      </rPr>
      <t>ポイントは入力画面には配賦に関するデータはなくなる。</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ヨサンカイケイ</t>
    </rPh>
    <rPh sb="60" eb="61">
      <t>ツカ</t>
    </rPh>
    <rPh sb="63" eb="65">
      <t>バアイ</t>
    </rPh>
    <rPh sb="66" eb="70">
      <t>エイギョウホンブ</t>
    </rPh>
    <rPh sb="71" eb="73">
      <t>エイギョウ</t>
    </rPh>
    <rPh sb="74" eb="75">
      <t>カ</t>
    </rPh>
    <rPh sb="75" eb="76">
      <t>オヨ</t>
    </rPh>
    <rPh sb="77" eb="79">
      <t>エイギョウ</t>
    </rPh>
    <rPh sb="80" eb="81">
      <t>カ</t>
    </rPh>
    <rPh sb="82" eb="85">
      <t>ブモンベツ</t>
    </rPh>
    <rPh sb="85" eb="87">
      <t>ソンエキ</t>
    </rPh>
    <rPh sb="88" eb="92">
      <t>ニュウリョクガメン</t>
    </rPh>
    <rPh sb="93" eb="95">
      <t>クウラン</t>
    </rPh>
    <rPh sb="96" eb="97">
      <t>ウ</t>
    </rPh>
    <rPh sb="100" eb="102">
      <t>カンセイ</t>
    </rPh>
    <rPh sb="109" eb="112">
      <t>コウバイカ</t>
    </rPh>
    <rPh sb="113" eb="115">
      <t>ショヨ</t>
    </rPh>
    <rPh sb="125" eb="129">
      <t>ニュウリョクガメン</t>
    </rPh>
    <rPh sb="131" eb="133">
      <t>ハイフ</t>
    </rPh>
    <rPh sb="134" eb="135">
      <t>カン</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</si>
  <si>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</si>
  <si>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</si>
  <si>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</si>
  <si>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会計数値</t>
    <rPh sb="0" eb="4">
      <t>カイケイスウチ</t>
    </rPh>
    <phoneticPr fontId="1"/>
  </si>
  <si>
    <t>非会計数値</t>
    <rPh sb="0" eb="5">
      <t>ヒカイケイスウチ</t>
    </rPh>
    <phoneticPr fontId="1"/>
  </si>
  <si>
    <t>NO</t>
    <phoneticPr fontId="1"/>
  </si>
  <si>
    <t>自動予算仕訳（計上）</t>
    <rPh sb="0" eb="2">
      <t>ジドウ</t>
    </rPh>
    <rPh sb="2" eb="4">
      <t>ヨサン</t>
    </rPh>
    <rPh sb="4" eb="6">
      <t>シワケ</t>
    </rPh>
    <rPh sb="7" eb="9">
      <t>ケイジョウ</t>
    </rPh>
    <phoneticPr fontId="1"/>
  </si>
  <si>
    <t>自動予算仕訳（決済）</t>
    <rPh sb="0" eb="2">
      <t>ジドウ</t>
    </rPh>
    <rPh sb="2" eb="4">
      <t>ヨサン</t>
    </rPh>
    <rPh sb="4" eb="6">
      <t>シワケ</t>
    </rPh>
    <rPh sb="7" eb="9">
      <t>ケッサイ</t>
    </rPh>
    <phoneticPr fontId="1"/>
  </si>
  <si>
    <t>①</t>
    <phoneticPr fontId="1"/>
  </si>
  <si>
    <t>その他経費</t>
    <rPh sb="2" eb="3">
      <t>タ</t>
    </rPh>
    <rPh sb="3" eb="5">
      <t>ケイヒ</t>
    </rPh>
    <phoneticPr fontId="1"/>
  </si>
  <si>
    <t>②</t>
    <phoneticPr fontId="1"/>
  </si>
  <si>
    <t>部門</t>
    <rPh sb="0" eb="2">
      <t>ブモン</t>
    </rPh>
    <phoneticPr fontId="1"/>
  </si>
  <si>
    <t>日付</t>
    <rPh sb="0" eb="2">
      <t>ヒヅケ</t>
    </rPh>
    <phoneticPr fontId="1"/>
  </si>
  <si>
    <t>借方</t>
    <rPh sb="0" eb="2">
      <t>カリカタ</t>
    </rPh>
    <phoneticPr fontId="1"/>
  </si>
  <si>
    <t>貸方</t>
    <rPh sb="0" eb="2">
      <t>カシカタ</t>
    </rPh>
    <phoneticPr fontId="1"/>
  </si>
  <si>
    <t>貸方金額
（千円）</t>
    <rPh sb="0" eb="1">
      <t>カシ</t>
    </rPh>
    <rPh sb="1" eb="2">
      <t>カタ</t>
    </rPh>
    <rPh sb="2" eb="4">
      <t>キンガク</t>
    </rPh>
    <rPh sb="6" eb="8">
      <t>センエン</t>
    </rPh>
    <phoneticPr fontId="1"/>
  </si>
  <si>
    <t>借方金額
（千円）</t>
    <rPh sb="0" eb="2">
      <t>カリカタ</t>
    </rPh>
    <rPh sb="2" eb="4">
      <t>キンガク</t>
    </rPh>
    <rPh sb="6" eb="8">
      <t>センエン</t>
    </rPh>
    <phoneticPr fontId="1"/>
  </si>
  <si>
    <t>借方金額
（数量）</t>
    <rPh sb="0" eb="2">
      <t>カリカタ</t>
    </rPh>
    <rPh sb="2" eb="4">
      <t>キンガク</t>
    </rPh>
    <rPh sb="6" eb="8">
      <t>スウリョウ</t>
    </rPh>
    <phoneticPr fontId="1"/>
  </si>
  <si>
    <t>貸方金額
（数量）</t>
    <rPh sb="0" eb="1">
      <t>カシ</t>
    </rPh>
    <rPh sb="1" eb="2">
      <t>カタ</t>
    </rPh>
    <rPh sb="2" eb="4">
      <t>キンガク</t>
    </rPh>
    <rPh sb="6" eb="8">
      <t>スウリョウ</t>
    </rPh>
    <phoneticPr fontId="1"/>
  </si>
  <si>
    <t>4.30</t>
    <phoneticPr fontId="1"/>
  </si>
  <si>
    <t>5.31</t>
    <phoneticPr fontId="1"/>
  </si>
  <si>
    <t>BS_売掛金</t>
    <rPh sb="3" eb="6">
      <t>ウリカケキン</t>
    </rPh>
    <phoneticPr fontId="1"/>
  </si>
  <si>
    <t>PL_売上高</t>
    <rPh sb="3" eb="6">
      <t>ウリアゲダカ</t>
    </rPh>
    <phoneticPr fontId="1"/>
  </si>
  <si>
    <t>BS_仮受消費税等</t>
    <rPh sb="3" eb="5">
      <t>カリウケ</t>
    </rPh>
    <rPh sb="5" eb="8">
      <t>ショウヒゼイ</t>
    </rPh>
    <rPh sb="8" eb="9">
      <t>ナド</t>
    </rPh>
    <phoneticPr fontId="1"/>
  </si>
  <si>
    <t>会計</t>
    <rPh sb="0" eb="2">
      <t>カイケイ</t>
    </rPh>
    <phoneticPr fontId="1"/>
  </si>
  <si>
    <t>資金</t>
    <rPh sb="0" eb="2">
      <t>シキン</t>
    </rPh>
    <phoneticPr fontId="1"/>
  </si>
  <si>
    <t>非会計</t>
    <rPh sb="0" eb="1">
      <t>ヒ</t>
    </rPh>
    <rPh sb="1" eb="3">
      <t>カイケイ</t>
    </rPh>
    <phoneticPr fontId="1"/>
  </si>
  <si>
    <t>１カ月後入金</t>
    <rPh sb="2" eb="4">
      <t>ツキゴ</t>
    </rPh>
    <rPh sb="4" eb="6">
      <t>ニュウキン</t>
    </rPh>
    <phoneticPr fontId="1"/>
  </si>
  <si>
    <t>BS_現金預金</t>
    <rPh sb="3" eb="5">
      <t>ゲンキン</t>
    </rPh>
    <rPh sb="5" eb="7">
      <t>ヨキン</t>
    </rPh>
    <phoneticPr fontId="1"/>
  </si>
  <si>
    <t>資金_繰越資金</t>
    <rPh sb="0" eb="2">
      <t>シキン</t>
    </rPh>
    <rPh sb="3" eb="5">
      <t>クリコシ</t>
    </rPh>
    <rPh sb="5" eb="7">
      <t>シキン</t>
    </rPh>
    <phoneticPr fontId="1"/>
  </si>
  <si>
    <t>資金_売上収入</t>
    <rPh sb="0" eb="2">
      <t>シキン</t>
    </rPh>
    <rPh sb="3" eb="5">
      <t>ウリアゲ</t>
    </rPh>
    <rPh sb="5" eb="7">
      <t>シュウニュウ</t>
    </rPh>
    <phoneticPr fontId="1"/>
  </si>
  <si>
    <t>非会計_</t>
    <rPh sb="0" eb="3">
      <t>ヒカイケイ</t>
    </rPh>
    <phoneticPr fontId="1"/>
  </si>
  <si>
    <t>PL_販管費</t>
    <rPh sb="3" eb="6">
      <t>ハンカンヒ</t>
    </rPh>
    <phoneticPr fontId="1"/>
  </si>
  <si>
    <t>BS_仮払消費税等</t>
    <rPh sb="3" eb="5">
      <t>カリバライ</t>
    </rPh>
    <rPh sb="5" eb="8">
      <t>ショウヒゼイ</t>
    </rPh>
    <rPh sb="8" eb="9">
      <t>ナド</t>
    </rPh>
    <phoneticPr fontId="1"/>
  </si>
  <si>
    <t>BS_買掛金</t>
    <rPh sb="3" eb="6">
      <t>カイカケキン</t>
    </rPh>
    <phoneticPr fontId="1"/>
  </si>
  <si>
    <t>１カ月後支払</t>
    <rPh sb="2" eb="4">
      <t>ツキゴ</t>
    </rPh>
    <rPh sb="4" eb="6">
      <t>シハライ</t>
    </rPh>
    <phoneticPr fontId="1"/>
  </si>
  <si>
    <t>BS_現金預金</t>
    <rPh sb="3" eb="7">
      <t>ゲンキンヨキン</t>
    </rPh>
    <phoneticPr fontId="1"/>
  </si>
  <si>
    <t>資金_販管費</t>
    <rPh sb="0" eb="2">
      <t>シキン</t>
    </rPh>
    <rPh sb="3" eb="6">
      <t>ハンカンヒ</t>
    </rPh>
    <phoneticPr fontId="1"/>
  </si>
  <si>
    <t>　　　支出</t>
    <rPh sb="3" eb="5">
      <t>シシュツ</t>
    </rPh>
    <phoneticPr fontId="1"/>
  </si>
  <si>
    <t>購買課</t>
    <rPh sb="0" eb="3">
      <t>コウバイカ</t>
    </rPh>
    <phoneticPr fontId="1"/>
  </si>
  <si>
    <t>①</t>
    <phoneticPr fontId="1"/>
  </si>
  <si>
    <t>仕入高</t>
    <rPh sb="0" eb="3">
      <t>シイレダカ</t>
    </rPh>
    <phoneticPr fontId="1"/>
  </si>
  <si>
    <t>PL_仕入高</t>
    <rPh sb="3" eb="5">
      <t>シイレ</t>
    </rPh>
    <rPh sb="5" eb="6">
      <t>ダカ</t>
    </rPh>
    <phoneticPr fontId="1"/>
  </si>
  <si>
    <t>商品たな卸高増減</t>
    <rPh sb="0" eb="2">
      <t>ショウヒン</t>
    </rPh>
    <rPh sb="4" eb="5">
      <t>オロシ</t>
    </rPh>
    <rPh sb="5" eb="6">
      <t>ダカ</t>
    </rPh>
    <rPh sb="6" eb="8">
      <t>ゾウゲン</t>
    </rPh>
    <phoneticPr fontId="1"/>
  </si>
  <si>
    <t>BS_商品</t>
    <rPh sb="3" eb="5">
      <t>ショウヒン</t>
    </rPh>
    <phoneticPr fontId="1"/>
  </si>
  <si>
    <t>PL_商品たな卸高</t>
    <rPh sb="3" eb="5">
      <t>ショウヒン</t>
    </rPh>
    <rPh sb="7" eb="8">
      <t>オロシ</t>
    </rPh>
    <rPh sb="8" eb="9">
      <t>ダカ</t>
    </rPh>
    <phoneticPr fontId="1"/>
  </si>
  <si>
    <t>　　増減</t>
    <rPh sb="2" eb="4">
      <t>ゾウゲン</t>
    </rPh>
    <phoneticPr fontId="1"/>
  </si>
  <si>
    <t>PL_人件費</t>
    <rPh sb="3" eb="6">
      <t>ジンケンヒ</t>
    </rPh>
    <phoneticPr fontId="1"/>
  </si>
  <si>
    <t>BS_未払金</t>
    <rPh sb="3" eb="5">
      <t>ミハラ</t>
    </rPh>
    <rPh sb="5" eb="6">
      <t>キン</t>
    </rPh>
    <phoneticPr fontId="1"/>
  </si>
  <si>
    <t>当月払</t>
    <rPh sb="0" eb="2">
      <t>トウゲツ</t>
    </rPh>
    <rPh sb="2" eb="3">
      <t>ハラ</t>
    </rPh>
    <phoneticPr fontId="1"/>
  </si>
  <si>
    <t>BS_未払金</t>
    <rPh sb="3" eb="6">
      <t>ミハライキン</t>
    </rPh>
    <phoneticPr fontId="1"/>
  </si>
  <si>
    <t>資金_人件費</t>
    <rPh sb="0" eb="2">
      <t>シキン</t>
    </rPh>
    <rPh sb="3" eb="6">
      <t>ジンケンヒ</t>
    </rPh>
    <rPh sb="5" eb="6">
      <t>ヒ</t>
    </rPh>
    <phoneticPr fontId="1"/>
  </si>
  <si>
    <t>⑤</t>
    <phoneticPr fontId="1"/>
  </si>
  <si>
    <t>PL_その他経費</t>
    <rPh sb="5" eb="6">
      <t>タ</t>
    </rPh>
    <rPh sb="6" eb="8">
      <t>ケイヒ</t>
    </rPh>
    <phoneticPr fontId="1"/>
  </si>
  <si>
    <t>【問題】３月決算。コストセンターの購買部門の費用予算合計を売上高を基準に営業１課・営業２課へ配賦する。予算会計システムを使った場合、営業本部、営業１課及び営業２課の部門別損益の入力画面の空欄を埋めて、完成させなさい。　購買課は所与とする。　ポイントは入力画面には配賦に関するデータはなくなる。</t>
    <phoneticPr fontId="1"/>
  </si>
  <si>
    <t>【配賦基準の設定】</t>
    <rPh sb="1" eb="3">
      <t>ハイフ</t>
    </rPh>
    <rPh sb="3" eb="5">
      <t>キジュン</t>
    </rPh>
    <rPh sb="6" eb="8">
      <t>セッテイ</t>
    </rPh>
    <phoneticPr fontId="1"/>
  </si>
  <si>
    <t>配賦調整組織</t>
    <rPh sb="0" eb="2">
      <t>ハイフ</t>
    </rPh>
    <rPh sb="2" eb="4">
      <t>チョウセイ</t>
    </rPh>
    <rPh sb="4" eb="6">
      <t>ソシキ</t>
    </rPh>
    <phoneticPr fontId="1"/>
  </si>
  <si>
    <t>社内取引を相殺する組織</t>
    <rPh sb="0" eb="2">
      <t>シャナイ</t>
    </rPh>
    <rPh sb="2" eb="4">
      <t>トリヒキ</t>
    </rPh>
    <rPh sb="5" eb="7">
      <t>ソウサイ</t>
    </rPh>
    <rPh sb="9" eb="11">
      <t>ソシキ</t>
    </rPh>
    <phoneticPr fontId="1"/>
  </si>
  <si>
    <t>入力画面</t>
    <rPh sb="0" eb="2">
      <t>ニュウリョク</t>
    </rPh>
    <rPh sb="2" eb="4">
      <t>ガメン</t>
    </rPh>
    <phoneticPr fontId="1"/>
  </si>
  <si>
    <t>部門マスタ</t>
    <rPh sb="0" eb="2">
      <t>ブモン</t>
    </rPh>
    <phoneticPr fontId="1"/>
  </si>
  <si>
    <t>科目マスタ</t>
    <rPh sb="0" eb="2">
      <t>カモク</t>
    </rPh>
    <phoneticPr fontId="1"/>
  </si>
  <si>
    <t>BS科目</t>
    <rPh sb="2" eb="4">
      <t>カモク</t>
    </rPh>
    <phoneticPr fontId="1"/>
  </si>
  <si>
    <t>PL科目</t>
    <rPh sb="2" eb="4">
      <t>カモク</t>
    </rPh>
    <phoneticPr fontId="1"/>
  </si>
  <si>
    <t>資金科目</t>
    <rPh sb="0" eb="2">
      <t>シキン</t>
    </rPh>
    <rPh sb="2" eb="4">
      <t>カモク</t>
    </rPh>
    <phoneticPr fontId="1"/>
  </si>
  <si>
    <t>非会計科目</t>
    <rPh sb="0" eb="3">
      <t>ヒカイケイ</t>
    </rPh>
    <rPh sb="3" eb="5">
      <t>カモク</t>
    </rPh>
    <phoneticPr fontId="1"/>
  </si>
  <si>
    <t>決済条件マスタ</t>
    <rPh sb="0" eb="4">
      <t>ケッサイジョウケン</t>
    </rPh>
    <phoneticPr fontId="1"/>
  </si>
  <si>
    <t>仕訳設定マスタ</t>
    <rPh sb="0" eb="2">
      <t>シワケ</t>
    </rPh>
    <rPh sb="2" eb="4">
      <t>セッテイ</t>
    </rPh>
    <phoneticPr fontId="1"/>
  </si>
  <si>
    <t>入力画面定義</t>
    <rPh sb="0" eb="6">
      <t>ニュウリョクガメンテイギ</t>
    </rPh>
    <phoneticPr fontId="1"/>
  </si>
  <si>
    <t>出力画面定義</t>
    <rPh sb="0" eb="2">
      <t>シュツリョク</t>
    </rPh>
    <rPh sb="2" eb="4">
      <t>ガメン</t>
    </rPh>
    <rPh sb="4" eb="6">
      <t>テイギ</t>
    </rPh>
    <phoneticPr fontId="1"/>
  </si>
  <si>
    <t>予算仕訳</t>
    <rPh sb="0" eb="2">
      <t>ヨサン</t>
    </rPh>
    <rPh sb="2" eb="4">
      <t>シワケ</t>
    </rPh>
    <phoneticPr fontId="1"/>
  </si>
  <si>
    <t>予算元帳</t>
    <rPh sb="0" eb="2">
      <t>ヨサン</t>
    </rPh>
    <rPh sb="2" eb="4">
      <t>モトチョウ</t>
    </rPh>
    <phoneticPr fontId="1"/>
  </si>
  <si>
    <t>CF組替設定</t>
    <rPh sb="2" eb="4">
      <t>クミカエ</t>
    </rPh>
    <rPh sb="4" eb="6">
      <t>セッテイ</t>
    </rPh>
    <phoneticPr fontId="1"/>
  </si>
  <si>
    <t>予算FS</t>
    <rPh sb="0" eb="2">
      <t>ヨサン</t>
    </rPh>
    <phoneticPr fontId="1"/>
  </si>
  <si>
    <t>月次予算ＰＬ</t>
    <rPh sb="0" eb="2">
      <t>ゲツジ</t>
    </rPh>
    <rPh sb="2" eb="4">
      <t>ヨサン</t>
    </rPh>
    <phoneticPr fontId="1"/>
  </si>
  <si>
    <t>月次予算BS</t>
    <rPh sb="0" eb="2">
      <t>ゲツジ</t>
    </rPh>
    <rPh sb="2" eb="4">
      <t>ヨサン</t>
    </rPh>
    <phoneticPr fontId="1"/>
  </si>
  <si>
    <t>月次予算CF</t>
    <rPh sb="0" eb="2">
      <t>ゲツジ</t>
    </rPh>
    <rPh sb="2" eb="4">
      <t>ヨサン</t>
    </rPh>
    <phoneticPr fontId="1"/>
  </si>
  <si>
    <t>月次資金計画書</t>
    <rPh sb="0" eb="2">
      <t>ゲツジ</t>
    </rPh>
    <rPh sb="2" eb="7">
      <t>シキンケイカクショ</t>
    </rPh>
    <phoneticPr fontId="1"/>
  </si>
  <si>
    <t>配賦基準設定マスタ</t>
    <rPh sb="0" eb="2">
      <t>ハイフ</t>
    </rPh>
    <rPh sb="2" eb="4">
      <t>キジュン</t>
    </rPh>
    <rPh sb="4" eb="6">
      <t>セッテイ</t>
    </rPh>
    <phoneticPr fontId="1"/>
  </si>
  <si>
    <t>売上高基準</t>
    <rPh sb="0" eb="2">
      <t>ウリアゲ</t>
    </rPh>
    <rPh sb="2" eb="3">
      <t>ダカ</t>
    </rPh>
    <rPh sb="3" eb="5">
      <t>キジュン</t>
    </rPh>
    <phoneticPr fontId="1"/>
  </si>
  <si>
    <t>配賦元</t>
    <rPh sb="0" eb="2">
      <t>ハイフ</t>
    </rPh>
    <rPh sb="2" eb="3">
      <t>モト</t>
    </rPh>
    <phoneticPr fontId="1"/>
  </si>
  <si>
    <t>部門＝購買部</t>
    <rPh sb="0" eb="2">
      <t>ブモン</t>
    </rPh>
    <rPh sb="3" eb="6">
      <t>コウバイブ</t>
    </rPh>
    <phoneticPr fontId="1"/>
  </si>
  <si>
    <t>配賦元科目金額＝部門費用合計</t>
    <rPh sb="0" eb="2">
      <t>ハイフ</t>
    </rPh>
    <rPh sb="2" eb="3">
      <t>モト</t>
    </rPh>
    <rPh sb="3" eb="5">
      <t>カモク</t>
    </rPh>
    <rPh sb="5" eb="7">
      <t>キンガク</t>
    </rPh>
    <rPh sb="8" eb="12">
      <t>ブモンヒヨウ</t>
    </rPh>
    <rPh sb="12" eb="14">
      <t>ゴウケイ</t>
    </rPh>
    <phoneticPr fontId="1"/>
  </si>
  <si>
    <t>配賦仕訳科目＝購買部門費用配賦額</t>
    <rPh sb="0" eb="2">
      <t>ハイフ</t>
    </rPh>
    <rPh sb="2" eb="4">
      <t>シワケ</t>
    </rPh>
    <rPh sb="4" eb="6">
      <t>カモク</t>
    </rPh>
    <rPh sb="7" eb="10">
      <t>コウバイブ</t>
    </rPh>
    <rPh sb="10" eb="11">
      <t>モン</t>
    </rPh>
    <rPh sb="11" eb="13">
      <t>ヒヨウ</t>
    </rPh>
    <rPh sb="13" eb="16">
      <t>ハイフガク</t>
    </rPh>
    <phoneticPr fontId="1"/>
  </si>
  <si>
    <t>配賦仕訳部門（貸方）＝配賦調整組織</t>
    <rPh sb="0" eb="2">
      <t>ハイフ</t>
    </rPh>
    <rPh sb="2" eb="4">
      <t>シワケ</t>
    </rPh>
    <rPh sb="4" eb="6">
      <t>ブモン</t>
    </rPh>
    <rPh sb="7" eb="9">
      <t>カシカタ</t>
    </rPh>
    <rPh sb="11" eb="13">
      <t>ハイフ</t>
    </rPh>
    <rPh sb="13" eb="17">
      <t>チョウセイソシキ</t>
    </rPh>
    <phoneticPr fontId="1"/>
  </si>
  <si>
    <t>配賦先</t>
    <rPh sb="0" eb="2">
      <t>ハイフ</t>
    </rPh>
    <rPh sb="2" eb="3">
      <t>サキ</t>
    </rPh>
    <phoneticPr fontId="1"/>
  </si>
  <si>
    <t>部門＝営業１課</t>
    <rPh sb="0" eb="2">
      <t>ブモン</t>
    </rPh>
    <rPh sb="3" eb="5">
      <t>エイギョウ</t>
    </rPh>
    <rPh sb="6" eb="7">
      <t>カ</t>
    </rPh>
    <phoneticPr fontId="1"/>
  </si>
  <si>
    <t>部門＝営業２課</t>
    <rPh sb="0" eb="2">
      <t>ブモン</t>
    </rPh>
    <rPh sb="3" eb="5">
      <t>エイギョウ</t>
    </rPh>
    <rPh sb="6" eb="7">
      <t>カ</t>
    </rPh>
    <phoneticPr fontId="1"/>
  </si>
  <si>
    <t>端数調整</t>
    <rPh sb="0" eb="4">
      <t>ハスウチョウセイ</t>
    </rPh>
    <phoneticPr fontId="1"/>
  </si>
  <si>
    <t>〆</t>
    <phoneticPr fontId="1"/>
  </si>
  <si>
    <t>部門合計</t>
    <rPh sb="0" eb="2">
      <t>ブモン</t>
    </rPh>
    <rPh sb="2" eb="4">
      <t>ゴウケイ</t>
    </rPh>
    <phoneticPr fontId="1"/>
  </si>
  <si>
    <t>売上高</t>
    <rPh sb="0" eb="2">
      <t>ウリアゲ</t>
    </rPh>
    <rPh sb="2" eb="3">
      <t>ダカ</t>
    </rPh>
    <phoneticPr fontId="1"/>
  </si>
  <si>
    <t>配賦割合</t>
    <rPh sb="0" eb="2">
      <t>ハイフ</t>
    </rPh>
    <rPh sb="2" eb="4">
      <t>ワリアイ</t>
    </rPh>
    <phoneticPr fontId="1"/>
  </si>
  <si>
    <t>…５月～翌３月省略…</t>
    <rPh sb="2" eb="3">
      <t>ツキ</t>
    </rPh>
    <rPh sb="4" eb="5">
      <t>ヨク</t>
    </rPh>
    <rPh sb="6" eb="7">
      <t>ツキ</t>
    </rPh>
    <rPh sb="7" eb="9">
      <t>ショウリャク</t>
    </rPh>
    <phoneticPr fontId="1"/>
  </si>
  <si>
    <r>
      <t xml:space="preserve">　予算会計学　解説＆演習編  </t>
    </r>
    <r>
      <rPr>
        <b/>
        <sz val="24"/>
        <color rgb="FFFFFF00"/>
        <rFont val="メイリオ"/>
        <family val="3"/>
        <charset val="128"/>
      </rPr>
      <t>第８-３問　　予算仕訳の自動計上</t>
    </r>
    <rPh sb="1" eb="6">
      <t>ヨサンカイケイガク</t>
    </rPh>
    <rPh sb="7" eb="9">
      <t>カイセツ</t>
    </rPh>
    <rPh sb="10" eb="13">
      <t>エンシュウヘン</t>
    </rPh>
    <rPh sb="15" eb="16">
      <t>ダイ</t>
    </rPh>
    <rPh sb="19" eb="20">
      <t>モン</t>
    </rPh>
    <rPh sb="22" eb="24">
      <t>ヨサン</t>
    </rPh>
    <rPh sb="24" eb="26">
      <t>シワケ</t>
    </rPh>
    <rPh sb="27" eb="29">
      <t>ジドウ</t>
    </rPh>
    <rPh sb="29" eb="31">
      <t>ケイジョウ</t>
    </rPh>
    <phoneticPr fontId="1"/>
  </si>
  <si>
    <t>予算会計システム_配賦予算仕訳自動計上【４月入力分】</t>
    <rPh sb="0" eb="4">
      <t>ヨサンカイケイ</t>
    </rPh>
    <rPh sb="9" eb="11">
      <t>ハイフ</t>
    </rPh>
    <rPh sb="11" eb="13">
      <t>ヨサン</t>
    </rPh>
    <rPh sb="13" eb="15">
      <t>シワケ</t>
    </rPh>
    <rPh sb="15" eb="19">
      <t>ジドウケイジョウ</t>
    </rPh>
    <rPh sb="21" eb="22">
      <t>ツキ</t>
    </rPh>
    <rPh sb="22" eb="24">
      <t>ニュウリョク</t>
    </rPh>
    <rPh sb="24" eb="25">
      <t>ブン</t>
    </rPh>
    <phoneticPr fontId="1"/>
  </si>
  <si>
    <t>購買部門費用の営業１・２課への予算配賦仕訳</t>
    <rPh sb="0" eb="4">
      <t>コウバイブモン</t>
    </rPh>
    <rPh sb="4" eb="6">
      <t>ヒヨウ</t>
    </rPh>
    <rPh sb="7" eb="9">
      <t>エイギョウ</t>
    </rPh>
    <rPh sb="12" eb="13">
      <t>カ</t>
    </rPh>
    <rPh sb="15" eb="17">
      <t>ヨサン</t>
    </rPh>
    <rPh sb="17" eb="19">
      <t>ハイフ</t>
    </rPh>
    <rPh sb="19" eb="21">
      <t>シワケ</t>
    </rPh>
    <phoneticPr fontId="1"/>
  </si>
  <si>
    <t>PL_購買部門費用</t>
    <rPh sb="3" eb="6">
      <t>コウバイブ</t>
    </rPh>
    <rPh sb="6" eb="7">
      <t>モン</t>
    </rPh>
    <rPh sb="7" eb="9">
      <t>ヒヨウ</t>
    </rPh>
    <phoneticPr fontId="1"/>
  </si>
  <si>
    <t>　　配賦額</t>
    <rPh sb="2" eb="4">
      <t>ハイフ</t>
    </rPh>
    <rPh sb="4" eb="5">
      <t>ガク</t>
    </rPh>
    <phoneticPr fontId="1"/>
  </si>
  <si>
    <t>借方科目</t>
    <rPh sb="0" eb="2">
      <t>カリカタ</t>
    </rPh>
    <rPh sb="2" eb="4">
      <t>カモク</t>
    </rPh>
    <phoneticPr fontId="1"/>
  </si>
  <si>
    <t>貸方科目</t>
    <rPh sb="0" eb="2">
      <t>カシカタ</t>
    </rPh>
    <rPh sb="2" eb="4">
      <t>カモク</t>
    </rPh>
    <phoneticPr fontId="1"/>
  </si>
  <si>
    <t>借方部門</t>
    <rPh sb="0" eb="2">
      <t>カリカタ</t>
    </rPh>
    <rPh sb="2" eb="4">
      <t>ブモン</t>
    </rPh>
    <phoneticPr fontId="1"/>
  </si>
  <si>
    <t>貸方部門</t>
    <rPh sb="0" eb="2">
      <t>カシカタ</t>
    </rPh>
    <rPh sb="2" eb="4">
      <t>ブモン</t>
    </rPh>
    <phoneticPr fontId="1"/>
  </si>
  <si>
    <t>借方合計</t>
    <rPh sb="0" eb="2">
      <t>カリカタ</t>
    </rPh>
    <rPh sb="2" eb="4">
      <t>ゴウケイ</t>
    </rPh>
    <phoneticPr fontId="1"/>
  </si>
  <si>
    <t>貸方合計</t>
    <rPh sb="0" eb="2">
      <t>カシカタ</t>
    </rPh>
    <rPh sb="2" eb="4">
      <t>ゴウケイ</t>
    </rPh>
    <phoneticPr fontId="1"/>
  </si>
  <si>
    <t>配賦調整</t>
    <rPh sb="0" eb="2">
      <t>ハイフ</t>
    </rPh>
    <rPh sb="2" eb="4">
      <t>チョウセイ</t>
    </rPh>
    <phoneticPr fontId="1"/>
  </si>
  <si>
    <t>組織</t>
    <rPh sb="0" eb="2">
      <t>ソシキ</t>
    </rPh>
    <phoneticPr fontId="1"/>
  </si>
  <si>
    <t>自動予算配賦仕訳（計上）</t>
    <rPh sb="0" eb="2">
      <t>ジドウ</t>
    </rPh>
    <rPh sb="2" eb="4">
      <t>ヨサン</t>
    </rPh>
    <rPh sb="4" eb="6">
      <t>ハイフ</t>
    </rPh>
    <rPh sb="6" eb="8">
      <t>シワケ</t>
    </rPh>
    <rPh sb="9" eb="11">
      <t>ケイジョウ</t>
    </rPh>
    <phoneticPr fontId="1"/>
  </si>
  <si>
    <r>
      <t xml:space="preserve">【問題】３月決算。コストセンターの購買部門の費用予算合計を売上高を基準に営業１課・営業２課へ配賦する。予算会計システムを使った場合、営業本部、営業１課及び営業２課の部門別損益の入力画面の空欄を埋めて、完成させなさい。　購買課は所与とする。　ポイントは入力画面には配賦に関するデータはなくなる。 </t>
    </r>
    <r>
      <rPr>
        <b/>
        <sz val="14"/>
        <color rgb="FFFF0000"/>
        <rFont val="メイリオ"/>
        <family val="3"/>
        <charset val="128"/>
      </rPr>
      <t>配賦基準により、12カ月分の予算配賦振替仕訳が自動計上される。</t>
    </r>
    <rPh sb="147" eb="149">
      <t>ハイフ</t>
    </rPh>
    <rPh sb="149" eb="151">
      <t>キジュン</t>
    </rPh>
    <rPh sb="158" eb="160">
      <t>ツキブン</t>
    </rPh>
    <rPh sb="161" eb="163">
      <t>ヨサン</t>
    </rPh>
    <rPh sb="163" eb="165">
      <t>ハイフ</t>
    </rPh>
    <rPh sb="165" eb="167">
      <t>フリカエ</t>
    </rPh>
    <rPh sb="167" eb="169">
      <t>シワケ</t>
    </rPh>
    <rPh sb="170" eb="174">
      <t>ジドウケイジョウ</t>
    </rPh>
    <phoneticPr fontId="1"/>
  </si>
  <si>
    <r>
      <t xml:space="preserve">　予算会計学　解説＆演習編  </t>
    </r>
    <r>
      <rPr>
        <b/>
        <sz val="24"/>
        <color rgb="FFFFFF00"/>
        <rFont val="メイリオ"/>
        <family val="3"/>
        <charset val="128"/>
      </rPr>
      <t>第８-３問　　月次配賦予算仕訳の自動計上</t>
    </r>
    <rPh sb="1" eb="6">
      <t>ヨサンカイケイガク</t>
    </rPh>
    <rPh sb="7" eb="9">
      <t>カイセツ</t>
    </rPh>
    <rPh sb="10" eb="13">
      <t>エンシュウヘン</t>
    </rPh>
    <rPh sb="15" eb="16">
      <t>ダイ</t>
    </rPh>
    <rPh sb="19" eb="20">
      <t>モン</t>
    </rPh>
    <rPh sb="22" eb="24">
      <t>ゲツジ</t>
    </rPh>
    <rPh sb="24" eb="26">
      <t>ハイフ</t>
    </rPh>
    <rPh sb="26" eb="28">
      <t>ヨサン</t>
    </rPh>
    <rPh sb="28" eb="30">
      <t>シワケ</t>
    </rPh>
    <rPh sb="31" eb="33">
      <t>ジドウ</t>
    </rPh>
    <rPh sb="33" eb="35">
      <t>ケイジョウ</t>
    </rPh>
    <phoneticPr fontId="1"/>
  </si>
  <si>
    <t>配賦計算（売上高基準）入力画面</t>
    <rPh sb="0" eb="2">
      <t>ハイフ</t>
    </rPh>
    <rPh sb="2" eb="4">
      <t>ケイサン</t>
    </rPh>
    <rPh sb="5" eb="8">
      <t>ウリアゲダカ</t>
    </rPh>
    <rPh sb="8" eb="10">
      <t>キジュン</t>
    </rPh>
    <rPh sb="11" eb="15">
      <t>ニュウリョクガメン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</si>
</sst>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0_ "/>
    <numFmt numFmtId="180" formatCode="0.0%"/>
  </numFmts>
  <fonts count="27"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theme="1"/>
      <name val="游ゴシック"/>
      <family val="3"/>
      <charset val="128"/>
      <scheme val="minor"/>
    </font>
    <font>
      <b/>
      <sz val="20"/>
      <color theme="0"/>
      <name val="游ゴシック"/>
      <family val="3"/>
      <charset val="128"/>
      <scheme val="minor"/>
    </font>
    <font>
      <b/>
      <sz val="16"/>
      <color theme="0"/>
      <name val="游ゴシック"/>
      <family val="3"/>
      <charset val="128"/>
      <scheme val="minor"/>
    </font>
    <font>
      <b/>
      <sz val="11"/>
      <color theme="1"/>
      <name val="メイリオ"/>
      <family val="3"/>
      <charset val="128"/>
    </font>
    <font>
      <b/>
      <sz val="12"/>
      <color theme="1"/>
      <name val="メイリオ"/>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13">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9" xfId="0" applyFont="1" applyBorder="1">
      <alignment vertical="center"/>
    </xf>
    <xf numFmtId="0" fontId="2" fillId="0" borderId="0"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3" xfId="0" applyFont="1" applyBorder="1">
      <alignment vertical="center"/>
    </xf>
    <xf numFmtId="0" fontId="2" fillId="8" borderId="9"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0"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8" xfId="0" applyFont="1" applyFill="1" applyBorder="1">
      <alignment vertical="center"/>
    </xf>
    <xf numFmtId="0" fontId="2" fillId="9" borderId="9" xfId="0" applyFont="1" applyFill="1" applyBorder="1">
      <alignment vertical="center"/>
    </xf>
    <xf numFmtId="0" fontId="2" fillId="9" borderId="10"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8" xfId="0" applyFont="1" applyBorder="1">
      <alignment vertical="center"/>
    </xf>
    <xf numFmtId="0" fontId="7" fillId="0" borderId="10"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8"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4" xfId="0" applyFont="1" applyBorder="1" applyAlignment="1">
      <alignment horizontal="center" vertical="center"/>
    </xf>
    <xf numFmtId="0" fontId="7" fillId="0" borderId="1" xfId="0" applyFont="1" applyBorder="1" applyAlignment="1">
      <alignment horizontal="center" vertical="center"/>
    </xf>
    <xf numFmtId="0" fontId="3" fillId="0" borderId="9" xfId="0" applyFont="1" applyBorder="1">
      <alignment vertical="center"/>
    </xf>
    <xf numFmtId="0" fontId="3" fillId="0" borderId="0" xfId="0" applyFont="1" applyBorder="1">
      <alignment vertical="center"/>
    </xf>
    <xf numFmtId="0" fontId="3" fillId="0" borderId="10"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8" fillId="11" borderId="1" xfId="0" applyNumberFormat="1" applyFont="1" applyFill="1" applyBorder="1">
      <alignment vertical="center"/>
    </xf>
    <xf numFmtId="176" fontId="3" fillId="11" borderId="1" xfId="0" applyNumberFormat="1" applyFont="1" applyFill="1" applyBorder="1">
      <alignment vertical="center"/>
    </xf>
    <xf numFmtId="176" fontId="8" fillId="2" borderId="1" xfId="0" applyNumberFormat="1" applyFont="1" applyFill="1" applyBorder="1">
      <alignment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7" fillId="0" borderId="2" xfId="0" applyFont="1" applyBorder="1" applyAlignment="1">
      <alignment horizontal="center" vertical="center"/>
    </xf>
    <xf numFmtId="49" fontId="3" fillId="2" borderId="17" xfId="0" applyNumberFormat="1" applyFont="1" applyFill="1" applyBorder="1" applyAlignment="1">
      <alignment horizontal="left" vertical="center"/>
    </xf>
    <xf numFmtId="0" fontId="3" fillId="2" borderId="18" xfId="0" applyFont="1" applyFill="1" applyBorder="1" applyAlignment="1">
      <alignment horizontal="left" vertical="center"/>
    </xf>
    <xf numFmtId="0" fontId="3" fillId="2" borderId="2" xfId="0" applyFont="1" applyFill="1" applyBorder="1" applyAlignment="1">
      <alignment horizontal="left" vertical="center"/>
    </xf>
    <xf numFmtId="49" fontId="3" fillId="2" borderId="0" xfId="0" applyNumberFormat="1" applyFont="1" applyFill="1" applyBorder="1" applyAlignment="1">
      <alignment horizontal="left" vertical="center"/>
    </xf>
    <xf numFmtId="0" fontId="3" fillId="2" borderId="0" xfId="0" applyFont="1" applyFill="1" applyBorder="1" applyAlignment="1">
      <alignment horizontal="left" vertical="center"/>
    </xf>
    <xf numFmtId="0" fontId="3" fillId="2" borderId="25" xfId="0" applyFont="1" applyFill="1" applyBorder="1" applyAlignment="1">
      <alignment horizontal="left" vertical="center"/>
    </xf>
    <xf numFmtId="0" fontId="12" fillId="4" borderId="0" xfId="0" applyFont="1" applyFill="1" applyBorder="1" applyAlignment="1">
      <alignment horizontal="center" vertical="center"/>
    </xf>
    <xf numFmtId="0" fontId="2" fillId="0" borderId="1" xfId="0" applyFont="1" applyBorder="1" applyAlignment="1">
      <alignment horizontal="center" vertical="center" wrapText="1"/>
    </xf>
    <xf numFmtId="49" fontId="3" fillId="0" borderId="17" xfId="0" applyNumberFormat="1" applyFont="1" applyBorder="1" applyAlignment="1">
      <alignment horizontal="center" vertical="center"/>
    </xf>
    <xf numFmtId="49" fontId="3" fillId="0" borderId="18" xfId="0" applyNumberFormat="1" applyFont="1" applyBorder="1" applyAlignment="1">
      <alignment horizontal="center" vertical="center"/>
    </xf>
    <xf numFmtId="176" fontId="3" fillId="2" borderId="18" xfId="0" applyNumberFormat="1" applyFont="1" applyFill="1" applyBorder="1" applyAlignment="1">
      <alignment horizontal="left" vertical="center"/>
    </xf>
    <xf numFmtId="176" fontId="3" fillId="2" borderId="2" xfId="0" applyNumberFormat="1" applyFont="1" applyFill="1" applyBorder="1" applyAlignment="1">
      <alignment horizontal="left" vertical="center"/>
    </xf>
    <xf numFmtId="0" fontId="3" fillId="2" borderId="17" xfId="0" applyFont="1" applyFill="1" applyBorder="1" applyAlignment="1">
      <alignment horizontal="left" vertical="center"/>
    </xf>
    <xf numFmtId="0" fontId="3" fillId="2" borderId="4" xfId="0" applyFont="1" applyFill="1" applyBorder="1" applyAlignment="1">
      <alignment horizontal="left" vertical="center"/>
    </xf>
    <xf numFmtId="0" fontId="3" fillId="2" borderId="12" xfId="0" applyFont="1" applyFill="1" applyBorder="1" applyAlignment="1">
      <alignment horizontal="left" vertical="center"/>
    </xf>
    <xf numFmtId="176" fontId="3" fillId="2" borderId="17" xfId="0" applyNumberFormat="1" applyFont="1" applyFill="1" applyBorder="1" applyAlignment="1">
      <alignment horizontal="right" vertical="center"/>
    </xf>
    <xf numFmtId="176" fontId="3" fillId="2" borderId="18" xfId="0" applyNumberFormat="1" applyFont="1" applyFill="1" applyBorder="1" applyAlignment="1">
      <alignment horizontal="right" vertical="center"/>
    </xf>
    <xf numFmtId="176" fontId="3" fillId="2" borderId="2" xfId="0" applyNumberFormat="1" applyFont="1" applyFill="1" applyBorder="1" applyAlignment="1">
      <alignment horizontal="right" vertical="center"/>
    </xf>
    <xf numFmtId="0" fontId="8" fillId="0" borderId="0" xfId="0" applyFont="1" applyBorder="1">
      <alignment vertical="center"/>
    </xf>
    <xf numFmtId="0" fontId="3" fillId="3" borderId="0" xfId="0" applyFont="1" applyFill="1" applyBorder="1" applyAlignment="1">
      <alignment horizontal="center" vertical="center"/>
    </xf>
    <xf numFmtId="176" fontId="2" fillId="0" borderId="9" xfId="0" applyNumberFormat="1" applyFont="1" applyBorder="1">
      <alignment vertical="center"/>
    </xf>
    <xf numFmtId="176" fontId="2" fillId="0" borderId="10" xfId="0" applyNumberFormat="1" applyFont="1" applyBorder="1">
      <alignment vertical="center"/>
    </xf>
    <xf numFmtId="0" fontId="2" fillId="0" borderId="12" xfId="0" applyFont="1" applyBorder="1">
      <alignment vertical="center"/>
    </xf>
    <xf numFmtId="0" fontId="26" fillId="2" borderId="24" xfId="0" applyFont="1" applyFill="1" applyBorder="1" applyAlignment="1">
      <alignment horizontal="center" vertical="center"/>
    </xf>
    <xf numFmtId="176" fontId="26" fillId="0" borderId="24" xfId="0" applyNumberFormat="1" applyFont="1" applyBorder="1" applyAlignment="1">
      <alignment horizontal="right" vertical="center"/>
    </xf>
    <xf numFmtId="180" fontId="25" fillId="0" borderId="24" xfId="0" applyNumberFormat="1" applyFont="1" applyBorder="1" applyAlignment="1">
      <alignment horizontal="right" vertical="center"/>
    </xf>
    <xf numFmtId="0" fontId="25" fillId="0" borderId="0" xfId="0" applyFont="1" applyBorder="1">
      <alignment vertical="center"/>
    </xf>
    <xf numFmtId="49" fontId="3" fillId="0" borderId="18"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2" borderId="17" xfId="0" applyNumberFormat="1" applyFont="1" applyFill="1" applyBorder="1" applyAlignment="1">
      <alignment horizontal="center" vertical="center"/>
    </xf>
    <xf numFmtId="0" fontId="2" fillId="0" borderId="12" xfId="0" applyFont="1" applyBorder="1" applyAlignment="1">
      <alignment horizontal="left" vertical="top" wrapText="1"/>
    </xf>
    <xf numFmtId="0" fontId="2" fillId="0" borderId="12"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2" xfId="0" applyFont="1" applyBorder="1" applyAlignment="1">
      <alignment horizontal="center" vertical="center"/>
    </xf>
    <xf numFmtId="0" fontId="3" fillId="0" borderId="22" xfId="0" applyFont="1" applyBorder="1" applyAlignment="1">
      <alignment horizontal="center" vertical="center" wrapText="1"/>
    </xf>
    <xf numFmtId="0" fontId="3" fillId="0" borderId="21" xfId="0" applyFont="1" applyBorder="1" applyAlignment="1">
      <alignment horizontal="center" vertical="center"/>
    </xf>
    <xf numFmtId="0" fontId="3" fillId="0" borderId="23"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49" fontId="7" fillId="0" borderId="17" xfId="0" applyNumberFormat="1" applyFont="1" applyBorder="1" applyAlignment="1">
      <alignment horizontal="center" vertical="center"/>
    </xf>
    <xf numFmtId="49" fontId="7" fillId="0" borderId="18" xfId="0" applyNumberFormat="1" applyFont="1" applyBorder="1" applyAlignment="1">
      <alignment horizontal="center" vertical="center"/>
    </xf>
    <xf numFmtId="49" fontId="7" fillId="0" borderId="2" xfId="0" applyNumberFormat="1" applyFont="1" applyBorder="1" applyAlignment="1">
      <alignment horizontal="center" vertical="center"/>
    </xf>
    <xf numFmtId="0" fontId="3" fillId="0" borderId="15" xfId="0" applyFont="1" applyBorder="1" applyAlignment="1">
      <alignment horizontal="left" vertical="top" wrapText="1"/>
    </xf>
    <xf numFmtId="0" fontId="3" fillId="0" borderId="14" xfId="0" applyFont="1" applyBorder="1" applyAlignment="1">
      <alignment horizontal="left" vertical="top" wrapText="1"/>
    </xf>
    <xf numFmtId="0" fontId="3" fillId="0" borderId="16" xfId="0" applyFont="1" applyBorder="1" applyAlignment="1">
      <alignment horizontal="left" vertical="top" wrapText="1"/>
    </xf>
    <xf numFmtId="0" fontId="5" fillId="2" borderId="1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0"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6" fillId="4" borderId="15" xfId="0" applyFont="1" applyFill="1" applyBorder="1" applyAlignment="1">
      <alignment horizontal="left" shrinkToFit="1"/>
    </xf>
    <xf numFmtId="0" fontId="6" fillId="4" borderId="14" xfId="0" applyFont="1" applyFill="1" applyBorder="1" applyAlignment="1">
      <alignment horizontal="left" shrinkToFit="1"/>
    </xf>
    <xf numFmtId="0" fontId="6" fillId="4" borderId="16"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5" xfId="0" applyFont="1" applyFill="1" applyBorder="1" applyAlignment="1">
      <alignment horizontal="left" vertical="center"/>
    </xf>
    <xf numFmtId="0" fontId="3" fillId="6" borderId="14" xfId="0" applyFont="1" applyFill="1" applyBorder="1" applyAlignment="1">
      <alignment horizontal="left" vertical="center"/>
    </xf>
    <xf numFmtId="0" fontId="3" fillId="6" borderId="16" xfId="0" applyFont="1" applyFill="1" applyBorder="1" applyAlignment="1">
      <alignment horizontal="left"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3" fillId="2" borderId="6" xfId="0" applyFont="1" applyFill="1" applyBorder="1" applyAlignment="1">
      <alignment horizontal="center" vertical="center"/>
    </xf>
    <xf numFmtId="0" fontId="22" fillId="0" borderId="26" xfId="0" applyFont="1" applyBorder="1" applyAlignment="1">
      <alignment horizontal="left" vertical="top"/>
    </xf>
    <xf numFmtId="0" fontId="22" fillId="0" borderId="21" xfId="0" applyFont="1" applyBorder="1" applyAlignment="1">
      <alignment horizontal="left" vertical="top"/>
    </xf>
    <xf numFmtId="0" fontId="22" fillId="0" borderId="27" xfId="0" applyFont="1" applyBorder="1" applyAlignment="1">
      <alignment horizontal="left" vertical="top"/>
    </xf>
    <xf numFmtId="0" fontId="22" fillId="0" borderId="28" xfId="0" applyFont="1" applyBorder="1" applyAlignment="1">
      <alignment horizontal="left" vertical="top"/>
    </xf>
    <xf numFmtId="0" fontId="22" fillId="0" borderId="25" xfId="0" applyFont="1" applyBorder="1" applyAlignment="1">
      <alignment horizontal="left" vertical="top"/>
    </xf>
    <xf numFmtId="0" fontId="22" fillId="0" borderId="29" xfId="0" applyFont="1" applyBorder="1" applyAlignment="1">
      <alignment horizontal="left" vertical="top"/>
    </xf>
    <xf numFmtId="0" fontId="3" fillId="0" borderId="6" xfId="0" applyFont="1" applyBorder="1" applyAlignment="1">
      <alignment horizontal="center" vertical="center"/>
    </xf>
    <xf numFmtId="0" fontId="3" fillId="3" borderId="28"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27" xfId="0" applyFont="1" applyFill="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31" xfId="0" applyFont="1" applyBorder="1" applyAlignment="1">
      <alignment horizontal="center" vertical="center"/>
    </xf>
    <xf numFmtId="0" fontId="3" fillId="0" borderId="25" xfId="0" applyFont="1" applyBorder="1" applyAlignment="1">
      <alignment horizontal="center" vertical="center"/>
    </xf>
    <xf numFmtId="0" fontId="3" fillId="0" borderId="32" xfId="0" applyFont="1" applyBorder="1" applyAlignment="1">
      <alignment horizontal="center" vertical="center"/>
    </xf>
    <xf numFmtId="0" fontId="7" fillId="0" borderId="3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12" fillId="4" borderId="0" xfId="0" applyFont="1" applyFill="1" applyBorder="1" applyAlignment="1">
      <alignment horizontal="center" vertical="center"/>
    </xf>
    <xf numFmtId="0" fontId="12" fillId="12" borderId="12" xfId="0" applyFont="1" applyFill="1" applyBorder="1" applyAlignment="1">
      <alignment horizontal="center" vertical="center"/>
    </xf>
    <xf numFmtId="0" fontId="12" fillId="12" borderId="13" xfId="0" applyFont="1" applyFill="1" applyBorder="1" applyAlignment="1">
      <alignment horizontal="center" vertical="center"/>
    </xf>
    <xf numFmtId="0" fontId="12" fillId="12" borderId="11" xfId="0" applyFont="1" applyFill="1" applyBorder="1" applyAlignment="1">
      <alignment horizontal="center" vertical="center"/>
    </xf>
    <xf numFmtId="0" fontId="23" fillId="12" borderId="0" xfId="0" applyFont="1" applyFill="1" applyAlignment="1">
      <alignment horizontal="center" vertical="center"/>
    </xf>
    <xf numFmtId="0" fontId="24" fillId="13" borderId="0" xfId="0" applyFont="1" applyFill="1" applyAlignment="1">
      <alignment horizontal="center" vertical="center"/>
    </xf>
    <xf numFmtId="179" fontId="13" fillId="5" borderId="0" xfId="0" applyNumberFormat="1" applyFont="1" applyFill="1" applyAlignment="1">
      <alignment horizontal="left"/>
    </xf>
    <xf numFmtId="0" fontId="6" fillId="4" borderId="9" xfId="0" applyFont="1" applyFill="1" applyBorder="1" applyAlignment="1">
      <alignment horizontal="center" shrinkToFit="1"/>
    </xf>
    <xf numFmtId="0" fontId="6" fillId="4" borderId="0" xfId="0" applyFont="1" applyFill="1" applyBorder="1" applyAlignment="1">
      <alignment horizontal="center" shrinkToFit="1"/>
    </xf>
    <xf numFmtId="0" fontId="6" fillId="4" borderId="11" xfId="0" applyFont="1" applyFill="1" applyBorder="1" applyAlignment="1">
      <alignment horizontal="center" vertical="center"/>
    </xf>
    <xf numFmtId="0" fontId="6" fillId="4" borderId="12" xfId="0" applyFont="1" applyFill="1" applyBorder="1" applyAlignment="1">
      <alignment horizontal="center" vertical="center"/>
    </xf>
    <xf numFmtId="0" fontId="26" fillId="2" borderId="5" xfId="0" applyFont="1" applyFill="1" applyBorder="1" applyAlignment="1">
      <alignment horizontal="center" vertical="center"/>
    </xf>
    <xf numFmtId="0" fontId="26" fillId="2" borderId="7" xfId="0" applyFont="1" applyFill="1"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49" fontId="3" fillId="0" borderId="18"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9" xfId="0" applyFont="1" applyBorder="1" applyAlignment="1">
      <alignment horizontal="center" vertical="center" wrapText="1"/>
    </xf>
    <xf numFmtId="0" fontId="2" fillId="0" borderId="33" xfId="0" applyFont="1" applyBorder="1">
      <alignment vertical="center"/>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33" xfId="0" applyFont="1" applyBorder="1" applyAlignment="1">
      <alignment horizontal="center" vertical="center"/>
    </xf>
    <xf numFmtId="0" fontId="7" fillId="0" borderId="33" xfId="0" applyFont="1" applyBorder="1" applyAlignment="1">
      <alignment horizontal="center" vertical="center"/>
    </xf>
    <xf numFmtId="0" fontId="7" fillId="0" borderId="20" xfId="0" applyFont="1" applyBorder="1">
      <alignment vertical="center"/>
    </xf>
    <xf numFmtId="176" fontId="3" fillId="2" borderId="34" xfId="0" applyNumberFormat="1" applyFont="1" applyFill="1" applyBorder="1">
      <alignment vertical="center"/>
    </xf>
    <xf numFmtId="176" fontId="3" fillId="0" borderId="34" xfId="0" applyNumberFormat="1" applyFont="1" applyBorder="1">
      <alignment vertical="center"/>
    </xf>
    <xf numFmtId="49" fontId="7" fillId="0" borderId="30" xfId="0" applyNumberFormat="1" applyFont="1" applyBorder="1" applyAlignment="1">
      <alignment horizontal="center" vertical="center"/>
    </xf>
    <xf numFmtId="176" fontId="3" fillId="10" borderId="34" xfId="0" applyNumberFormat="1" applyFont="1" applyFill="1" applyBorder="1">
      <alignment vertical="center"/>
    </xf>
    <xf numFmtId="176" fontId="8" fillId="2" borderId="34" xfId="0" applyNumberFormat="1" applyFont="1" applyFill="1" applyBorder="1">
      <alignment vertical="center"/>
    </xf>
    <xf numFmtId="178" fontId="3" fillId="2" borderId="34" xfId="0" applyNumberFormat="1" applyFont="1" applyFill="1" applyBorder="1">
      <alignment vertical="center"/>
    </xf>
    <xf numFmtId="178" fontId="3" fillId="0" borderId="34" xfId="0" applyNumberFormat="1" applyFont="1" applyBorder="1">
      <alignment vertical="center"/>
    </xf>
    <xf numFmtId="0" fontId="8" fillId="0" borderId="9" xfId="0" applyFont="1" applyBorder="1" applyAlignment="1">
      <alignment horizontal="center" vertical="center" wrapText="1"/>
    </xf>
    <xf numFmtId="0" fontId="8" fillId="0" borderId="31" xfId="0" applyFont="1" applyBorder="1" applyAlignment="1">
      <alignment horizontal="center" vertical="center"/>
    </xf>
    <xf numFmtId="0" fontId="8" fillId="0" borderId="25" xfId="0" applyFont="1" applyBorder="1" applyAlignment="1">
      <alignment horizontal="center" vertical="center"/>
    </xf>
    <xf numFmtId="0" fontId="8" fillId="0" borderId="32" xfId="0" applyFont="1" applyBorder="1" applyAlignment="1">
      <alignment horizontal="center" vertical="center"/>
    </xf>
    <xf numFmtId="176" fontId="8" fillId="10" borderId="34" xfId="0" applyNumberFormat="1" applyFont="1" applyFill="1" applyBorder="1">
      <alignment vertical="center"/>
    </xf>
    <xf numFmtId="176" fontId="3" fillId="11" borderId="34" xfId="0" applyNumberFormat="1" applyFont="1" applyFill="1" applyBorder="1">
      <alignment vertical="center"/>
    </xf>
    <xf numFmtId="176" fontId="8" fillId="11" borderId="34" xfId="0" applyNumberFormat="1" applyFont="1" applyFill="1" applyBorder="1">
      <alignment vertical="center"/>
    </xf>
    <xf numFmtId="0" fontId="0" fillId="0" borderId="12" xfId="0" applyBorder="1">
      <alignment vertical="center"/>
    </xf>
    <xf numFmtId="0" fontId="0" fillId="0" borderId="9" xfId="0" applyBorder="1">
      <alignment vertical="center"/>
    </xf>
    <xf numFmtId="0" fontId="4" fillId="0" borderId="2" xfId="0" applyFont="1" applyBorder="1" applyAlignment="1">
      <alignment horizontal="center"/>
    </xf>
    <xf numFmtId="0" fontId="2" fillId="0" borderId="14" xfId="0" applyFont="1" applyBorder="1">
      <alignment vertical="center"/>
    </xf>
    <xf numFmtId="0" fontId="2" fillId="0" borderId="2" xfId="0" applyFont="1" applyBorder="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2" xfId="0" applyFont="1" applyBorder="1" applyAlignment="1">
      <alignment horizontal="center" vertical="center"/>
    </xf>
    <xf numFmtId="49" fontId="3" fillId="2" borderId="18" xfId="0" applyNumberFormat="1" applyFont="1" applyFill="1" applyBorder="1" applyAlignment="1">
      <alignment horizontal="left" vertical="center"/>
    </xf>
    <xf numFmtId="49" fontId="3" fillId="2" borderId="4" xfId="0" applyNumberFormat="1" applyFont="1" applyFill="1" applyBorder="1" applyAlignment="1">
      <alignment horizontal="left" vertical="center"/>
    </xf>
    <xf numFmtId="49" fontId="3" fillId="0" borderId="30" xfId="0" applyNumberFormat="1" applyFont="1" applyBorder="1" applyAlignment="1">
      <alignment horizontal="center" vertical="center"/>
    </xf>
    <xf numFmtId="0" fontId="3" fillId="2" borderId="30" xfId="0" applyFont="1" applyFill="1" applyBorder="1" applyAlignment="1">
      <alignment horizontal="left" vertical="center"/>
    </xf>
    <xf numFmtId="176" fontId="3" fillId="2" borderId="30" xfId="0" applyNumberFormat="1" applyFont="1" applyFill="1" applyBorder="1" applyAlignment="1">
      <alignment horizontal="left" vertical="center"/>
    </xf>
    <xf numFmtId="176" fontId="3" fillId="2" borderId="30" xfId="0" applyNumberFormat="1" applyFont="1" applyFill="1" applyBorder="1" applyAlignment="1">
      <alignment horizontal="right" vertical="center"/>
    </xf>
    <xf numFmtId="0" fontId="0" fillId="0" borderId="35" xfId="0"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87" t="s">
        <v>28</v>
      </c>
      <c r="D1" s="87"/>
      <c r="E1" s="87"/>
      <c r="F1" s="87"/>
      <c r="G1" s="87"/>
      <c r="H1" s="87"/>
      <c r="I1" s="87"/>
      <c r="J1" s="87"/>
      <c r="K1" s="87"/>
      <c r="L1" s="87"/>
      <c r="M1" s="87"/>
      <c r="N1" s="11"/>
    </row>
    <row r="2" spans="2:16" ht="31.5" x14ac:dyDescent="0.55000000000000004">
      <c r="B2" s="11"/>
      <c r="C2" s="86" t="s">
        <v>26</v>
      </c>
      <c r="D2" s="86"/>
      <c r="E2" s="86"/>
      <c r="F2" s="86"/>
      <c r="G2" s="86"/>
      <c r="H2" s="86"/>
      <c r="I2" s="86"/>
      <c r="J2" s="86"/>
      <c r="K2" s="86"/>
      <c r="L2" s="86"/>
      <c r="M2" s="86"/>
      <c r="N2" s="11"/>
    </row>
    <row r="3" spans="2:16" x14ac:dyDescent="0.55000000000000004">
      <c r="B3" s="21"/>
      <c r="C3" s="22"/>
      <c r="D3" s="22"/>
      <c r="E3" s="22"/>
      <c r="F3" s="22"/>
      <c r="G3" s="22"/>
      <c r="H3" s="22"/>
      <c r="I3" s="22"/>
      <c r="J3" s="22"/>
      <c r="K3" s="22"/>
      <c r="L3" s="22"/>
      <c r="M3" s="22"/>
      <c r="N3" s="23"/>
    </row>
    <row r="4" spans="2:16" ht="80.5" customHeight="1" x14ac:dyDescent="0.6">
      <c r="B4" s="24"/>
      <c r="C4" s="88" t="s">
        <v>29</v>
      </c>
      <c r="D4" s="89"/>
      <c r="E4" s="89"/>
      <c r="F4" s="89"/>
      <c r="G4" s="89"/>
      <c r="H4" s="89"/>
      <c r="I4" s="89"/>
      <c r="J4" s="89"/>
      <c r="K4" s="89"/>
      <c r="L4" s="89"/>
      <c r="M4" s="89"/>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30</v>
      </c>
      <c r="D6" s="19"/>
      <c r="E6" s="19"/>
      <c r="F6" s="19"/>
      <c r="G6" s="19"/>
      <c r="H6" s="19"/>
      <c r="I6" s="19"/>
      <c r="J6" s="19"/>
      <c r="K6" s="19"/>
      <c r="L6" s="19"/>
      <c r="M6" s="19"/>
      <c r="N6" s="20"/>
    </row>
    <row r="7" spans="2:16" ht="251" customHeight="1" x14ac:dyDescent="0.55000000000000004">
      <c r="B7" s="12"/>
      <c r="C7" s="90" t="s">
        <v>31</v>
      </c>
      <c r="D7" s="91"/>
      <c r="E7" s="91"/>
      <c r="F7" s="91"/>
      <c r="G7" s="91"/>
      <c r="H7" s="91"/>
      <c r="I7" s="91"/>
      <c r="J7" s="91"/>
      <c r="K7" s="91"/>
      <c r="L7" s="91"/>
      <c r="M7" s="91"/>
      <c r="N7" s="14"/>
    </row>
    <row r="8" spans="2:16" ht="331" customHeight="1" x14ac:dyDescent="0.55000000000000004">
      <c r="B8" s="12"/>
      <c r="C8" s="90" t="s">
        <v>32</v>
      </c>
      <c r="D8" s="90"/>
      <c r="E8" s="90"/>
      <c r="F8" s="90"/>
      <c r="G8" s="90"/>
      <c r="H8" s="90"/>
      <c r="I8" s="90"/>
      <c r="J8" s="90"/>
      <c r="K8" s="90"/>
      <c r="L8" s="90"/>
      <c r="M8" s="90"/>
      <c r="N8" s="14"/>
    </row>
    <row r="9" spans="2:16" ht="22.5" x14ac:dyDescent="0.55000000000000004">
      <c r="B9" s="17"/>
      <c r="C9" s="18" t="s">
        <v>27</v>
      </c>
      <c r="D9" s="19"/>
      <c r="E9" s="19"/>
      <c r="F9" s="19"/>
      <c r="G9" s="19"/>
      <c r="H9" s="19"/>
      <c r="I9" s="19"/>
      <c r="J9" s="19"/>
      <c r="K9" s="19"/>
      <c r="L9" s="19"/>
      <c r="M9" s="19"/>
      <c r="N9" s="20"/>
    </row>
    <row r="10" spans="2:16" ht="409.6" customHeight="1" x14ac:dyDescent="0.55000000000000004">
      <c r="B10" s="12"/>
      <c r="C10" s="90" t="s">
        <v>33</v>
      </c>
      <c r="D10" s="91"/>
      <c r="E10" s="91"/>
      <c r="F10" s="91"/>
      <c r="G10" s="91"/>
      <c r="H10" s="91"/>
      <c r="I10" s="91"/>
      <c r="J10" s="91"/>
      <c r="K10" s="91"/>
      <c r="L10" s="91"/>
      <c r="M10" s="91"/>
      <c r="N10" s="14"/>
    </row>
    <row r="11" spans="2:16" ht="139.75" customHeight="1" x14ac:dyDescent="0.55000000000000004">
      <c r="B11" s="15"/>
      <c r="C11" s="84" t="s">
        <v>34</v>
      </c>
      <c r="D11" s="85"/>
      <c r="E11" s="85"/>
      <c r="F11" s="85"/>
      <c r="G11" s="85"/>
      <c r="H11" s="85"/>
      <c r="I11" s="85"/>
      <c r="J11" s="85"/>
      <c r="K11" s="85"/>
      <c r="L11" s="85"/>
      <c r="M11" s="85"/>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U47"/>
  <sheetViews>
    <sheetView showGridLines="0" zoomScale="60" zoomScaleNormal="60" zoomScaleSheetLayoutView="5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24" t="s">
        <v>25</v>
      </c>
      <c r="C2" s="124"/>
      <c r="D2" s="124"/>
      <c r="E2" s="124"/>
      <c r="F2" s="124"/>
      <c r="G2" s="124"/>
      <c r="H2" s="124"/>
      <c r="I2" s="124"/>
      <c r="J2" s="125" t="s">
        <v>132</v>
      </c>
      <c r="K2" s="125"/>
      <c r="L2" s="125"/>
      <c r="M2" s="35" t="s">
        <v>245</v>
      </c>
      <c r="N2" s="35"/>
      <c r="O2" s="35"/>
      <c r="P2" s="35"/>
      <c r="Q2" s="35"/>
      <c r="R2" s="35"/>
      <c r="S2" s="35"/>
      <c r="T2" s="5"/>
    </row>
    <row r="3" spans="2:20" ht="31.5" x14ac:dyDescent="1.05">
      <c r="B3" s="6"/>
      <c r="C3" s="28" t="s">
        <v>131</v>
      </c>
      <c r="D3" s="6"/>
      <c r="E3" s="6"/>
      <c r="F3" s="6"/>
      <c r="G3" s="28"/>
      <c r="H3" s="6"/>
      <c r="I3" s="6"/>
      <c r="J3" s="7"/>
      <c r="K3" s="7"/>
      <c r="L3" s="36" t="s">
        <v>72</v>
      </c>
      <c r="M3" s="7"/>
      <c r="N3" s="36" t="s">
        <v>71</v>
      </c>
      <c r="O3" s="7"/>
      <c r="P3" s="7"/>
      <c r="Q3" s="7"/>
      <c r="R3" s="7"/>
      <c r="S3" s="7"/>
      <c r="T3" s="8"/>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75" customHeight="1" x14ac:dyDescent="0.55000000000000004">
      <c r="B5" s="107" t="s">
        <v>60</v>
      </c>
      <c r="C5" s="108"/>
      <c r="D5" s="108"/>
      <c r="E5" s="108"/>
      <c r="F5" s="108"/>
      <c r="G5" s="108"/>
      <c r="H5" s="108"/>
      <c r="I5" s="108"/>
      <c r="J5" s="108"/>
      <c r="K5" s="108"/>
      <c r="L5" s="108"/>
      <c r="M5" s="108"/>
      <c r="N5" s="108"/>
      <c r="O5" s="108"/>
      <c r="P5" s="108"/>
      <c r="Q5" s="108"/>
      <c r="R5" s="108"/>
      <c r="S5" s="108"/>
      <c r="T5" s="109"/>
    </row>
    <row r="6" spans="2:20" ht="6" customHeight="1" x14ac:dyDescent="0.55000000000000004"/>
    <row r="7" spans="2:20" ht="28.5" x14ac:dyDescent="0.95">
      <c r="B7" s="10">
        <v>2</v>
      </c>
      <c r="C7" s="120" t="s">
        <v>133</v>
      </c>
      <c r="D7" s="121"/>
      <c r="E7" s="122"/>
      <c r="F7" s="9">
        <v>1</v>
      </c>
      <c r="G7" s="123" t="s">
        <v>23</v>
      </c>
      <c r="H7" s="123"/>
      <c r="I7" s="123"/>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07" t="s">
        <v>69</v>
      </c>
      <c r="C9" s="108"/>
      <c r="D9" s="108"/>
      <c r="E9" s="108"/>
      <c r="F9" s="108"/>
      <c r="G9" s="108"/>
      <c r="H9" s="108"/>
      <c r="I9" s="108"/>
      <c r="J9" s="108"/>
      <c r="K9" s="108"/>
      <c r="L9" s="108"/>
      <c r="M9" s="108"/>
      <c r="N9" s="108"/>
      <c r="O9" s="108"/>
      <c r="P9" s="108"/>
      <c r="Q9" s="108"/>
      <c r="R9" s="108"/>
      <c r="S9" s="108"/>
      <c r="T9" s="109"/>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07" t="s">
        <v>134</v>
      </c>
      <c r="C11" s="108"/>
      <c r="D11" s="108"/>
      <c r="E11" s="108"/>
      <c r="F11" s="108"/>
      <c r="G11" s="108"/>
      <c r="H11" s="108"/>
      <c r="I11" s="108"/>
      <c r="J11" s="108"/>
      <c r="K11" s="108"/>
      <c r="L11" s="108"/>
      <c r="M11" s="108"/>
      <c r="N11" s="108"/>
      <c r="O11" s="108"/>
      <c r="P11" s="108"/>
      <c r="Q11" s="108"/>
      <c r="R11" s="108"/>
      <c r="S11" s="108"/>
      <c r="T11" s="109"/>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13" t="s">
        <v>56</v>
      </c>
      <c r="E15" s="114"/>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13" t="s">
        <v>57</v>
      </c>
      <c r="F16" s="114"/>
      <c r="G16" s="40" t="s">
        <v>39</v>
      </c>
      <c r="H16" s="40"/>
      <c r="I16" s="40"/>
      <c r="J16" s="40"/>
      <c r="K16" s="40"/>
      <c r="L16" s="40"/>
      <c r="M16" s="40"/>
      <c r="N16" s="40"/>
      <c r="O16" s="40"/>
      <c r="P16" s="40"/>
      <c r="Q16" s="40"/>
      <c r="R16" s="40"/>
      <c r="S16" s="40"/>
      <c r="T16" s="41"/>
    </row>
    <row r="17" spans="2:20" ht="19.75" customHeight="1" thickBot="1" x14ac:dyDescent="0.6">
      <c r="B17" s="39"/>
      <c r="C17" s="40"/>
      <c r="D17" s="40"/>
      <c r="E17" s="115" t="s">
        <v>58</v>
      </c>
      <c r="F17" s="116"/>
      <c r="G17" s="40" t="s">
        <v>39</v>
      </c>
      <c r="H17" s="40"/>
      <c r="I17" s="40"/>
      <c r="J17" s="40"/>
      <c r="K17" s="40"/>
      <c r="L17" s="40"/>
      <c r="M17" s="40"/>
      <c r="N17" s="40"/>
      <c r="O17" s="40"/>
      <c r="P17" s="40"/>
      <c r="Q17" s="40"/>
      <c r="R17" s="40"/>
      <c r="S17" s="40"/>
      <c r="T17" s="41"/>
    </row>
    <row r="18" spans="2:20" ht="19.75" customHeight="1" thickBot="1" x14ac:dyDescent="0.6">
      <c r="B18" s="39"/>
      <c r="C18" s="40"/>
      <c r="D18" s="113" t="s">
        <v>59</v>
      </c>
      <c r="E18" s="114"/>
      <c r="F18" s="40"/>
      <c r="G18" s="40" t="s">
        <v>44</v>
      </c>
      <c r="H18" s="40"/>
      <c r="I18" s="40"/>
      <c r="J18" s="40"/>
      <c r="K18" s="40"/>
      <c r="L18" s="40"/>
      <c r="M18" s="40"/>
      <c r="N18" s="40"/>
      <c r="O18" s="40"/>
      <c r="P18" s="40"/>
      <c r="Q18" s="40"/>
      <c r="R18" s="40"/>
      <c r="S18" s="40"/>
      <c r="T18" s="41"/>
    </row>
    <row r="19" spans="2:20" ht="19.75" customHeight="1" x14ac:dyDescent="0.55000000000000004">
      <c r="B19" s="39"/>
      <c r="C19" s="40"/>
      <c r="D19" s="40"/>
      <c r="E19" s="40"/>
      <c r="F19" s="40"/>
      <c r="G19" s="40"/>
      <c r="H19" s="40"/>
      <c r="I19" s="40"/>
      <c r="J19" s="40"/>
      <c r="K19" s="40"/>
      <c r="L19" s="40"/>
      <c r="M19" s="40"/>
      <c r="N19" s="40"/>
      <c r="O19" s="40"/>
      <c r="P19" s="40"/>
      <c r="Q19" s="40"/>
      <c r="R19" s="40"/>
      <c r="S19" s="40"/>
      <c r="T19" s="41"/>
    </row>
    <row r="20" spans="2:20" ht="19.75" customHeight="1" x14ac:dyDescent="0.55000000000000004">
      <c r="B20" s="145" t="s">
        <v>133</v>
      </c>
      <c r="C20" s="146"/>
      <c r="D20" s="146"/>
      <c r="E20" s="147"/>
      <c r="F20" s="40"/>
      <c r="G20" s="40"/>
      <c r="H20" s="40"/>
      <c r="I20" s="40"/>
      <c r="J20" s="40"/>
      <c r="K20" s="40"/>
      <c r="L20" s="40"/>
      <c r="M20" s="40"/>
      <c r="N20" s="40"/>
      <c r="O20" s="40"/>
      <c r="P20" s="40"/>
      <c r="Q20" s="40"/>
      <c r="R20" s="40"/>
      <c r="S20" s="40"/>
      <c r="T20" s="41"/>
    </row>
    <row r="21" spans="2:20" ht="19.75" customHeight="1" thickBot="1" x14ac:dyDescent="0.6">
      <c r="B21" s="51"/>
      <c r="C21" s="52"/>
      <c r="D21" s="52"/>
      <c r="E21" s="52"/>
      <c r="F21" s="40"/>
      <c r="G21" s="40"/>
      <c r="H21" s="40"/>
      <c r="I21" s="40"/>
      <c r="J21" s="40"/>
      <c r="K21" s="40"/>
      <c r="L21" s="40"/>
      <c r="M21" s="40"/>
      <c r="N21" s="40"/>
      <c r="O21" s="40"/>
      <c r="P21" s="40"/>
      <c r="Q21" s="40"/>
      <c r="R21" s="40"/>
      <c r="S21" s="40"/>
      <c r="T21" s="41"/>
    </row>
    <row r="22" spans="2:20" ht="19.75" customHeight="1" thickBot="1" x14ac:dyDescent="0.6">
      <c r="B22" s="39"/>
      <c r="C22" s="113" t="s">
        <v>195</v>
      </c>
      <c r="D22" s="117"/>
      <c r="E22" s="114"/>
      <c r="I22" s="113" t="s">
        <v>196</v>
      </c>
      <c r="J22" s="117"/>
      <c r="K22" s="144"/>
      <c r="N22" s="40"/>
      <c r="O22" s="113" t="s">
        <v>194</v>
      </c>
      <c r="P22" s="117"/>
      <c r="Q22" s="144"/>
      <c r="T22" s="41"/>
    </row>
    <row r="23" spans="2:20" ht="19.75" customHeight="1" thickBot="1" x14ac:dyDescent="0.6">
      <c r="B23" s="39"/>
      <c r="C23" s="73"/>
      <c r="D23" s="115" t="s">
        <v>192</v>
      </c>
      <c r="E23" s="132"/>
      <c r="F23" s="116"/>
      <c r="H23" s="73"/>
      <c r="I23" s="73"/>
      <c r="J23" s="73"/>
      <c r="K23" s="113" t="s">
        <v>197</v>
      </c>
      <c r="L23" s="117"/>
      <c r="M23" s="114"/>
      <c r="N23" s="40"/>
      <c r="O23" s="73"/>
      <c r="P23" s="113" t="s">
        <v>57</v>
      </c>
      <c r="Q23" s="117"/>
      <c r="R23" s="114"/>
      <c r="T23" s="41"/>
    </row>
    <row r="24" spans="2:20" ht="19.75" customHeight="1" thickBot="1" x14ac:dyDescent="0.6">
      <c r="B24" s="39"/>
      <c r="C24" s="73"/>
      <c r="D24" s="113" t="s">
        <v>57</v>
      </c>
      <c r="E24" s="117"/>
      <c r="F24" s="114"/>
      <c r="H24" s="73"/>
      <c r="I24" s="73"/>
      <c r="J24" s="73"/>
      <c r="K24" s="140" t="s">
        <v>198</v>
      </c>
      <c r="L24" s="141"/>
      <c r="M24" s="142"/>
      <c r="N24" s="40"/>
      <c r="O24" s="73"/>
      <c r="P24" s="140" t="s">
        <v>58</v>
      </c>
      <c r="Q24" s="141"/>
      <c r="R24" s="142"/>
      <c r="T24" s="41"/>
    </row>
    <row r="25" spans="2:20" ht="19.75" customHeight="1" thickBot="1" x14ac:dyDescent="0.6">
      <c r="B25" s="39"/>
      <c r="C25" s="73"/>
      <c r="D25" s="140" t="s">
        <v>58</v>
      </c>
      <c r="E25" s="141"/>
      <c r="F25" s="142"/>
      <c r="H25" s="73"/>
      <c r="I25" s="73"/>
      <c r="J25" s="73"/>
      <c r="K25" s="140" t="s">
        <v>199</v>
      </c>
      <c r="L25" s="141"/>
      <c r="M25" s="142"/>
      <c r="N25" s="40"/>
      <c r="O25" s="73"/>
      <c r="P25" s="140" t="s">
        <v>175</v>
      </c>
      <c r="Q25" s="141"/>
      <c r="R25" s="142"/>
      <c r="T25" s="41"/>
    </row>
    <row r="26" spans="2:20" ht="19.75" customHeight="1" thickBot="1" x14ac:dyDescent="0.6">
      <c r="B26" s="39"/>
      <c r="C26" s="73"/>
      <c r="D26" s="140" t="s">
        <v>175</v>
      </c>
      <c r="E26" s="141"/>
      <c r="F26" s="142"/>
      <c r="G26" s="73"/>
      <c r="H26" s="73"/>
      <c r="I26" s="73"/>
      <c r="J26" s="40"/>
      <c r="K26" s="140" t="s">
        <v>200</v>
      </c>
      <c r="L26" s="141"/>
      <c r="M26" s="142"/>
      <c r="N26" s="40"/>
      <c r="O26" s="40"/>
      <c r="P26" s="40"/>
      <c r="Q26" s="40"/>
      <c r="R26" s="40"/>
      <c r="S26" s="40"/>
      <c r="T26" s="41"/>
    </row>
    <row r="27" spans="2:20" ht="19.75" customHeight="1" thickBot="1" x14ac:dyDescent="0.6">
      <c r="B27" s="39"/>
      <c r="C27" s="73"/>
      <c r="D27" s="73"/>
      <c r="E27" s="73"/>
      <c r="F27" s="73"/>
      <c r="G27" s="73"/>
      <c r="H27" s="73"/>
      <c r="I27" s="73"/>
      <c r="J27" s="40"/>
      <c r="K27" s="73"/>
      <c r="L27" s="73"/>
      <c r="M27" s="73"/>
      <c r="N27" s="40"/>
      <c r="O27" s="40"/>
      <c r="P27" s="40"/>
      <c r="Q27" s="40"/>
      <c r="R27" s="40"/>
      <c r="S27" s="40"/>
      <c r="T27" s="41"/>
    </row>
    <row r="28" spans="2:20" ht="19.75" customHeight="1" thickBot="1" x14ac:dyDescent="0.6">
      <c r="B28" s="39"/>
      <c r="C28" s="113" t="s">
        <v>201</v>
      </c>
      <c r="D28" s="117"/>
      <c r="E28" s="114"/>
      <c r="F28" s="40"/>
      <c r="G28" s="40"/>
      <c r="H28" s="113" t="s">
        <v>205</v>
      </c>
      <c r="I28" s="117"/>
      <c r="J28" s="117"/>
      <c r="K28" s="117"/>
      <c r="L28" s="114"/>
      <c r="M28" s="40"/>
      <c r="N28" s="113" t="s">
        <v>208</v>
      </c>
      <c r="O28" s="143"/>
      <c r="P28" s="143"/>
      <c r="Q28" s="143"/>
      <c r="R28" s="144"/>
      <c r="S28" s="40"/>
      <c r="T28" s="41"/>
    </row>
    <row r="29" spans="2:20" ht="19.75" customHeight="1" thickBot="1" x14ac:dyDescent="0.6">
      <c r="B29" s="39"/>
      <c r="C29" s="115" t="s">
        <v>213</v>
      </c>
      <c r="D29" s="132"/>
      <c r="E29" s="116"/>
      <c r="F29" s="40"/>
      <c r="G29" s="40"/>
      <c r="H29" s="40"/>
      <c r="I29" s="40"/>
      <c r="J29" s="40"/>
      <c r="K29" s="40"/>
      <c r="L29" s="40"/>
      <c r="M29" s="40"/>
      <c r="N29" s="40"/>
      <c r="O29" s="118" t="s">
        <v>209</v>
      </c>
      <c r="P29" s="139"/>
      <c r="Q29" s="139"/>
      <c r="R29" s="139"/>
      <c r="S29" s="119"/>
      <c r="T29" s="41"/>
    </row>
    <row r="30" spans="2:20" ht="19.75" customHeight="1" thickBot="1" x14ac:dyDescent="0.6">
      <c r="B30" s="39"/>
      <c r="C30" s="113" t="s">
        <v>202</v>
      </c>
      <c r="D30" s="117"/>
      <c r="E30" s="114"/>
      <c r="F30" s="40"/>
      <c r="G30" s="40"/>
      <c r="H30" s="113" t="s">
        <v>206</v>
      </c>
      <c r="I30" s="117"/>
      <c r="J30" s="117"/>
      <c r="K30" s="117"/>
      <c r="L30" s="114"/>
      <c r="M30" s="40"/>
      <c r="N30" s="40"/>
      <c r="O30" s="118" t="s">
        <v>210</v>
      </c>
      <c r="P30" s="139"/>
      <c r="Q30" s="139"/>
      <c r="R30" s="139"/>
      <c r="S30" s="119"/>
      <c r="T30" s="41"/>
    </row>
    <row r="31" spans="2:20" ht="19.75" customHeight="1" thickBot="1" x14ac:dyDescent="0.6">
      <c r="B31" s="39"/>
      <c r="C31" s="40"/>
      <c r="D31" s="40"/>
      <c r="E31" s="40"/>
      <c r="F31" s="40"/>
      <c r="G31" s="40"/>
      <c r="H31" s="40"/>
      <c r="I31" s="40"/>
      <c r="J31" s="40"/>
      <c r="K31" s="40"/>
      <c r="L31" s="40"/>
      <c r="M31" s="40"/>
      <c r="N31" s="40"/>
      <c r="O31" s="118" t="s">
        <v>211</v>
      </c>
      <c r="P31" s="139"/>
      <c r="Q31" s="139"/>
      <c r="R31" s="139"/>
      <c r="S31" s="119"/>
      <c r="T31" s="41"/>
    </row>
    <row r="32" spans="2:20" ht="19.75" customHeight="1" thickBot="1" x14ac:dyDescent="0.6">
      <c r="B32" s="39"/>
      <c r="C32" s="113" t="s">
        <v>203</v>
      </c>
      <c r="D32" s="117"/>
      <c r="E32" s="114"/>
      <c r="F32" s="40"/>
      <c r="G32" s="40"/>
      <c r="H32" s="113" t="s">
        <v>207</v>
      </c>
      <c r="I32" s="117"/>
      <c r="J32" s="117"/>
      <c r="K32" s="117"/>
      <c r="L32" s="114"/>
      <c r="M32" s="40"/>
      <c r="N32" s="40"/>
      <c r="O32" s="118" t="s">
        <v>212</v>
      </c>
      <c r="P32" s="139"/>
      <c r="Q32" s="139"/>
      <c r="R32" s="139"/>
      <c r="S32" s="119"/>
      <c r="T32" s="41"/>
    </row>
    <row r="33" spans="1:21" ht="19.75" customHeight="1" thickBot="1" x14ac:dyDescent="0.6">
      <c r="B33" s="39"/>
      <c r="C33" s="40"/>
      <c r="D33" s="40"/>
      <c r="E33" s="40"/>
      <c r="F33" s="40"/>
      <c r="G33" s="40"/>
      <c r="H33" s="40"/>
      <c r="I33" s="40"/>
      <c r="J33" s="40"/>
      <c r="K33" s="40"/>
      <c r="L33" s="40"/>
      <c r="M33" s="40"/>
      <c r="N33" s="40"/>
      <c r="O33" s="40"/>
      <c r="P33" s="40"/>
      <c r="Q33" s="40"/>
      <c r="R33" s="40"/>
      <c r="S33" s="40"/>
      <c r="T33" s="41"/>
    </row>
    <row r="34" spans="1:21" ht="19.75" customHeight="1" thickBot="1" x14ac:dyDescent="0.6">
      <c r="B34" s="39"/>
      <c r="C34" s="113" t="s">
        <v>204</v>
      </c>
      <c r="D34" s="117"/>
      <c r="E34" s="114"/>
      <c r="F34" s="40"/>
      <c r="G34" s="40"/>
      <c r="H34" s="40"/>
      <c r="I34" s="40"/>
      <c r="J34" s="40"/>
      <c r="K34" s="40"/>
      <c r="L34" s="40"/>
      <c r="M34" s="40"/>
      <c r="N34" s="40"/>
      <c r="O34" s="40"/>
      <c r="P34" s="40"/>
      <c r="Q34" s="40"/>
      <c r="R34" s="40"/>
      <c r="S34" s="40"/>
      <c r="T34" s="41"/>
    </row>
    <row r="35" spans="1:21" ht="19.75" customHeight="1" x14ac:dyDescent="0.55000000000000004">
      <c r="B35" s="39"/>
      <c r="N35" s="40"/>
      <c r="O35" s="40"/>
      <c r="P35" s="40"/>
      <c r="Q35" s="40"/>
      <c r="R35" s="40"/>
      <c r="S35" s="40"/>
      <c r="T35" s="41"/>
    </row>
    <row r="36" spans="1:21" ht="19.75" customHeight="1" thickBot="1" x14ac:dyDescent="0.6">
      <c r="B36" s="39"/>
      <c r="C36" s="40"/>
      <c r="D36" s="40"/>
      <c r="E36" s="40"/>
      <c r="F36" s="40"/>
      <c r="G36" s="40"/>
      <c r="H36" s="40"/>
      <c r="I36" s="40"/>
      <c r="J36" s="40"/>
      <c r="K36" s="40"/>
      <c r="L36" s="40"/>
      <c r="M36" s="40"/>
      <c r="N36" s="40"/>
      <c r="O36" s="40"/>
      <c r="P36" s="40"/>
      <c r="Q36" s="40"/>
      <c r="R36" s="40"/>
      <c r="S36" s="40"/>
      <c r="T36" s="41"/>
    </row>
    <row r="37" spans="1:21" ht="29" thickBot="1" x14ac:dyDescent="0.6">
      <c r="B37" s="110" t="s">
        <v>108</v>
      </c>
      <c r="C37" s="111"/>
      <c r="D37" s="111"/>
      <c r="E37" s="111"/>
      <c r="F37" s="111"/>
      <c r="G37" s="111"/>
      <c r="H37" s="111"/>
      <c r="I37" s="111"/>
      <c r="J37" s="111"/>
      <c r="K37" s="111"/>
      <c r="L37" s="111"/>
      <c r="M37" s="111"/>
      <c r="N37" s="111"/>
      <c r="O37" s="111"/>
      <c r="P37" s="111"/>
      <c r="Q37" s="111"/>
      <c r="R37" s="111"/>
      <c r="S37" s="111"/>
      <c r="T37" s="112"/>
    </row>
    <row r="38" spans="1:21" ht="23" thickBot="1" x14ac:dyDescent="0.6">
      <c r="B38" s="176" t="s">
        <v>1</v>
      </c>
      <c r="C38" s="177" t="s">
        <v>2</v>
      </c>
      <c r="D38" s="178"/>
      <c r="E38" s="179"/>
      <c r="F38" s="177" t="s">
        <v>12</v>
      </c>
      <c r="G38" s="178"/>
      <c r="H38" s="178"/>
      <c r="I38" s="178"/>
      <c r="J38" s="179"/>
      <c r="K38" s="180" t="s">
        <v>3</v>
      </c>
      <c r="L38" s="180" t="s">
        <v>4</v>
      </c>
      <c r="M38" s="181" t="s">
        <v>5</v>
      </c>
      <c r="N38" s="181" t="s">
        <v>6</v>
      </c>
      <c r="O38" s="181" t="s">
        <v>7</v>
      </c>
      <c r="P38" s="181" t="s">
        <v>8</v>
      </c>
      <c r="Q38" s="181" t="s">
        <v>9</v>
      </c>
      <c r="R38" s="181" t="s">
        <v>10</v>
      </c>
      <c r="S38" s="181" t="s">
        <v>11</v>
      </c>
      <c r="T38" s="182"/>
    </row>
    <row r="39" spans="1:21" ht="22.5" x14ac:dyDescent="0.55000000000000004">
      <c r="B39" s="93" t="s">
        <v>46</v>
      </c>
      <c r="C39" s="98" t="s">
        <v>49</v>
      </c>
      <c r="D39" s="99"/>
      <c r="E39" s="100"/>
      <c r="F39" s="175" t="s">
        <v>40</v>
      </c>
      <c r="G39" s="99"/>
      <c r="H39" s="99"/>
      <c r="I39" s="99"/>
      <c r="J39" s="100"/>
      <c r="K39" s="93" t="s">
        <v>21</v>
      </c>
      <c r="L39" s="93" t="s">
        <v>22</v>
      </c>
      <c r="M39" s="53" t="s">
        <v>5</v>
      </c>
      <c r="N39" s="53" t="s">
        <v>6</v>
      </c>
      <c r="O39" s="53" t="s">
        <v>7</v>
      </c>
      <c r="P39" s="53" t="s">
        <v>8</v>
      </c>
      <c r="Q39" s="53" t="s">
        <v>9</v>
      </c>
      <c r="R39" s="53" t="s">
        <v>10</v>
      </c>
      <c r="S39" s="53" t="s">
        <v>11</v>
      </c>
      <c r="T39" s="31"/>
      <c r="U39" s="2"/>
    </row>
    <row r="40" spans="1:21" ht="22.5" x14ac:dyDescent="0.55000000000000004">
      <c r="B40" s="93"/>
      <c r="C40" s="98"/>
      <c r="D40" s="99"/>
      <c r="E40" s="100"/>
      <c r="F40" s="98"/>
      <c r="G40" s="99"/>
      <c r="H40" s="99"/>
      <c r="I40" s="99"/>
      <c r="J40" s="100"/>
      <c r="K40" s="93"/>
      <c r="L40" s="93"/>
      <c r="M40" s="42">
        <v>12222</v>
      </c>
      <c r="N40" s="42">
        <v>12333</v>
      </c>
      <c r="O40" s="42">
        <v>12444</v>
      </c>
      <c r="P40" s="42">
        <v>12555</v>
      </c>
      <c r="Q40" s="42">
        <v>12666</v>
      </c>
      <c r="R40" s="42">
        <v>12777</v>
      </c>
      <c r="S40" s="42">
        <f>SUM(M40:R40)</f>
        <v>74997</v>
      </c>
      <c r="T40" s="31"/>
      <c r="U40" s="2"/>
    </row>
    <row r="41" spans="1:21" ht="22.5" x14ac:dyDescent="0.55000000000000004">
      <c r="B41" s="93"/>
      <c r="C41" s="98"/>
      <c r="D41" s="99"/>
      <c r="E41" s="100"/>
      <c r="F41" s="98"/>
      <c r="G41" s="99"/>
      <c r="H41" s="99"/>
      <c r="I41" s="99"/>
      <c r="J41" s="100"/>
      <c r="K41" s="93"/>
      <c r="L41" s="93"/>
      <c r="M41" s="38" t="s">
        <v>13</v>
      </c>
      <c r="N41" s="38" t="s">
        <v>14</v>
      </c>
      <c r="O41" s="38" t="s">
        <v>15</v>
      </c>
      <c r="P41" s="38" t="s">
        <v>16</v>
      </c>
      <c r="Q41" s="38" t="s">
        <v>17</v>
      </c>
      <c r="R41" s="38" t="s">
        <v>18</v>
      </c>
      <c r="S41" s="38" t="s">
        <v>19</v>
      </c>
      <c r="T41" s="38" t="s">
        <v>20</v>
      </c>
      <c r="U41" s="2"/>
    </row>
    <row r="42" spans="1:21" ht="23" thickBot="1" x14ac:dyDescent="0.6">
      <c r="B42" s="151"/>
      <c r="C42" s="148"/>
      <c r="D42" s="149"/>
      <c r="E42" s="150"/>
      <c r="F42" s="148"/>
      <c r="G42" s="149"/>
      <c r="H42" s="149"/>
      <c r="I42" s="149"/>
      <c r="J42" s="150"/>
      <c r="K42" s="151"/>
      <c r="L42" s="151"/>
      <c r="M42" s="184">
        <v>12888</v>
      </c>
      <c r="N42" s="184">
        <v>12999</v>
      </c>
      <c r="O42" s="184">
        <v>13111</v>
      </c>
      <c r="P42" s="184">
        <v>13222</v>
      </c>
      <c r="Q42" s="184">
        <v>13444</v>
      </c>
      <c r="R42" s="184">
        <v>13555</v>
      </c>
      <c r="S42" s="184">
        <f>SUM(M42:R42)</f>
        <v>79219</v>
      </c>
      <c r="T42" s="184">
        <f>S40+S42</f>
        <v>154216</v>
      </c>
      <c r="U42" s="2"/>
    </row>
    <row r="43" spans="1:21" ht="22.5" x14ac:dyDescent="0.55000000000000004">
      <c r="B43" s="93" t="s">
        <v>146</v>
      </c>
      <c r="C43" s="98" t="s">
        <v>62</v>
      </c>
      <c r="D43" s="99"/>
      <c r="E43" s="100"/>
      <c r="F43" s="175" t="s">
        <v>40</v>
      </c>
      <c r="G43" s="99"/>
      <c r="H43" s="99"/>
      <c r="I43" s="99"/>
      <c r="J43" s="100"/>
      <c r="K43" s="93" t="s">
        <v>21</v>
      </c>
      <c r="L43" s="93" t="s">
        <v>22</v>
      </c>
      <c r="M43" s="53" t="s">
        <v>5</v>
      </c>
      <c r="N43" s="53" t="s">
        <v>6</v>
      </c>
      <c r="O43" s="53" t="s">
        <v>7</v>
      </c>
      <c r="P43" s="53" t="s">
        <v>8</v>
      </c>
      <c r="Q43" s="53" t="s">
        <v>9</v>
      </c>
      <c r="R43" s="53" t="s">
        <v>10</v>
      </c>
      <c r="S43" s="53" t="s">
        <v>11</v>
      </c>
      <c r="T43" s="31"/>
      <c r="U43" s="2"/>
    </row>
    <row r="44" spans="1:21" ht="22.5" x14ac:dyDescent="0.55000000000000004">
      <c r="B44" s="93"/>
      <c r="C44" s="98"/>
      <c r="D44" s="99"/>
      <c r="E44" s="100"/>
      <c r="F44" s="98"/>
      <c r="G44" s="99"/>
      <c r="H44" s="99"/>
      <c r="I44" s="99"/>
      <c r="J44" s="100"/>
      <c r="K44" s="93"/>
      <c r="L44" s="93"/>
      <c r="M44" s="42">
        <v>3000</v>
      </c>
      <c r="N44" s="42">
        <v>3100</v>
      </c>
      <c r="O44" s="42">
        <v>3200</v>
      </c>
      <c r="P44" s="42">
        <v>3300</v>
      </c>
      <c r="Q44" s="42">
        <v>3400</v>
      </c>
      <c r="R44" s="42">
        <v>3500</v>
      </c>
      <c r="S44" s="42">
        <f>SUM(M44:R44)</f>
        <v>19500</v>
      </c>
      <c r="T44" s="31"/>
      <c r="U44" s="2"/>
    </row>
    <row r="45" spans="1:21" ht="22.5" x14ac:dyDescent="0.55000000000000004">
      <c r="B45" s="93"/>
      <c r="C45" s="98"/>
      <c r="D45" s="99"/>
      <c r="E45" s="100"/>
      <c r="F45" s="98"/>
      <c r="G45" s="99"/>
      <c r="H45" s="99"/>
      <c r="I45" s="99"/>
      <c r="J45" s="100"/>
      <c r="K45" s="93"/>
      <c r="L45" s="93"/>
      <c r="M45" s="38" t="s">
        <v>13</v>
      </c>
      <c r="N45" s="38" t="s">
        <v>14</v>
      </c>
      <c r="O45" s="38" t="s">
        <v>15</v>
      </c>
      <c r="P45" s="38" t="s">
        <v>16</v>
      </c>
      <c r="Q45" s="38" t="s">
        <v>17</v>
      </c>
      <c r="R45" s="38" t="s">
        <v>18</v>
      </c>
      <c r="S45" s="38" t="s">
        <v>19</v>
      </c>
      <c r="T45" s="38" t="s">
        <v>20</v>
      </c>
      <c r="U45" s="2"/>
    </row>
    <row r="46" spans="1:21" ht="22.5" x14ac:dyDescent="0.55000000000000004">
      <c r="B46" s="94"/>
      <c r="C46" s="101"/>
      <c r="D46" s="102"/>
      <c r="E46" s="103"/>
      <c r="F46" s="101"/>
      <c r="G46" s="102"/>
      <c r="H46" s="102"/>
      <c r="I46" s="102"/>
      <c r="J46" s="103"/>
      <c r="K46" s="94"/>
      <c r="L46" s="94"/>
      <c r="M46" s="42">
        <v>3600</v>
      </c>
      <c r="N46" s="42">
        <v>3700</v>
      </c>
      <c r="O46" s="42">
        <v>3800</v>
      </c>
      <c r="P46" s="42">
        <v>3900</v>
      </c>
      <c r="Q46" s="42">
        <v>4000</v>
      </c>
      <c r="R46" s="42">
        <v>4100</v>
      </c>
      <c r="S46" s="42">
        <f>SUM(M46:R46)</f>
        <v>23100</v>
      </c>
      <c r="T46" s="42">
        <f>S44+S46</f>
        <v>42600</v>
      </c>
      <c r="U46" s="2"/>
    </row>
    <row r="47" spans="1:21" x14ac:dyDescent="0.55000000000000004">
      <c r="A47" s="2"/>
      <c r="B47" s="2"/>
      <c r="C47" s="2"/>
      <c r="D47" s="2"/>
      <c r="E47" s="2"/>
      <c r="F47" s="2"/>
      <c r="G47" s="2"/>
      <c r="H47" s="2"/>
      <c r="I47" s="2"/>
      <c r="J47" s="2"/>
      <c r="K47" s="2"/>
      <c r="L47" s="2"/>
      <c r="M47" s="2"/>
      <c r="N47" s="2"/>
      <c r="O47" s="2"/>
      <c r="P47" s="2"/>
      <c r="Q47" s="2"/>
      <c r="R47" s="2"/>
      <c r="S47" s="2"/>
      <c r="T47" s="2"/>
      <c r="U47" s="2"/>
    </row>
  </sheetData>
  <mergeCells count="53">
    <mergeCell ref="D18:E18"/>
    <mergeCell ref="B2:I2"/>
    <mergeCell ref="J2:L2"/>
    <mergeCell ref="B4:T4"/>
    <mergeCell ref="B5:T5"/>
    <mergeCell ref="C7:E7"/>
    <mergeCell ref="G7:I7"/>
    <mergeCell ref="B9:T9"/>
    <mergeCell ref="B11:T11"/>
    <mergeCell ref="D15:E15"/>
    <mergeCell ref="E16:F16"/>
    <mergeCell ref="E17:F17"/>
    <mergeCell ref="B37:T37"/>
    <mergeCell ref="B20:E20"/>
    <mergeCell ref="C22:E22"/>
    <mergeCell ref="I22:K22"/>
    <mergeCell ref="O22:Q22"/>
    <mergeCell ref="L39:L42"/>
    <mergeCell ref="C38:E38"/>
    <mergeCell ref="F38:J38"/>
    <mergeCell ref="B39:B42"/>
    <mergeCell ref="C39:E42"/>
    <mergeCell ref="F39:J42"/>
    <mergeCell ref="K39:K42"/>
    <mergeCell ref="B43:B46"/>
    <mergeCell ref="C43:E46"/>
    <mergeCell ref="F43:J46"/>
    <mergeCell ref="K43:K46"/>
    <mergeCell ref="L43:L46"/>
    <mergeCell ref="C28:E28"/>
    <mergeCell ref="H28:L28"/>
    <mergeCell ref="N28:R28"/>
    <mergeCell ref="D23:F23"/>
    <mergeCell ref="K23:M23"/>
    <mergeCell ref="P23:R23"/>
    <mergeCell ref="D24:F24"/>
    <mergeCell ref="K24:M24"/>
    <mergeCell ref="P24:R24"/>
    <mergeCell ref="D25:F25"/>
    <mergeCell ref="K25:M25"/>
    <mergeCell ref="P25:R25"/>
    <mergeCell ref="D26:F26"/>
    <mergeCell ref="K26:M26"/>
    <mergeCell ref="C34:E34"/>
    <mergeCell ref="C29:E29"/>
    <mergeCell ref="O29:S29"/>
    <mergeCell ref="C30:E30"/>
    <mergeCell ref="H30:L30"/>
    <mergeCell ref="O30:S30"/>
    <mergeCell ref="O31:S31"/>
    <mergeCell ref="C32:E32"/>
    <mergeCell ref="H32:L32"/>
    <mergeCell ref="O32:S32"/>
  </mergeCells>
  <phoneticPr fontId="1"/>
  <printOptions horizontalCentered="1"/>
  <pageMargins left="0" right="0" top="0.74803149606299213" bottom="0.74803149606299213" header="0.31496062992125984" footer="0.31496062992125984"/>
  <pageSetup paperSize="8" scale="6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U62"/>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24" t="s">
        <v>25</v>
      </c>
      <c r="C2" s="124"/>
      <c r="D2" s="124"/>
      <c r="E2" s="124"/>
      <c r="F2" s="124"/>
      <c r="G2" s="124"/>
      <c r="H2" s="124"/>
      <c r="I2" s="124"/>
      <c r="J2" s="125" t="s">
        <v>132</v>
      </c>
      <c r="K2" s="125"/>
      <c r="L2" s="125"/>
      <c r="M2" s="35" t="s">
        <v>245</v>
      </c>
      <c r="N2" s="35"/>
      <c r="O2" s="35"/>
      <c r="P2" s="35"/>
      <c r="Q2" s="35"/>
      <c r="R2" s="35"/>
      <c r="S2" s="35"/>
      <c r="T2" s="5"/>
    </row>
    <row r="3" spans="2:20" ht="31.5" x14ac:dyDescent="1.05">
      <c r="B3" s="6"/>
      <c r="C3" s="28" t="s">
        <v>131</v>
      </c>
      <c r="D3" s="6"/>
      <c r="E3" s="6"/>
      <c r="F3" s="6"/>
      <c r="G3" s="28"/>
      <c r="H3" s="6"/>
      <c r="I3" s="6"/>
      <c r="J3" s="7"/>
      <c r="K3" s="7"/>
      <c r="L3" s="36" t="s">
        <v>73</v>
      </c>
      <c r="M3" s="7"/>
      <c r="N3" s="36" t="s">
        <v>74</v>
      </c>
      <c r="O3" s="7"/>
      <c r="P3" s="7"/>
      <c r="Q3" s="7"/>
      <c r="R3" s="7"/>
      <c r="S3" s="7"/>
      <c r="T3" s="8"/>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75" customHeight="1" x14ac:dyDescent="0.55000000000000004">
      <c r="B5" s="107" t="s">
        <v>60</v>
      </c>
      <c r="C5" s="108"/>
      <c r="D5" s="108"/>
      <c r="E5" s="108"/>
      <c r="F5" s="108"/>
      <c r="G5" s="108"/>
      <c r="H5" s="108"/>
      <c r="I5" s="108"/>
      <c r="J5" s="108"/>
      <c r="K5" s="108"/>
      <c r="L5" s="108"/>
      <c r="M5" s="108"/>
      <c r="N5" s="108"/>
      <c r="O5" s="108"/>
      <c r="P5" s="108"/>
      <c r="Q5" s="108"/>
      <c r="R5" s="108"/>
      <c r="S5" s="108"/>
      <c r="T5" s="109"/>
    </row>
    <row r="6" spans="2:20" ht="6" customHeight="1" x14ac:dyDescent="0.55000000000000004"/>
    <row r="7" spans="2:20" ht="28.5" x14ac:dyDescent="0.95">
      <c r="B7" s="10">
        <v>2</v>
      </c>
      <c r="C7" s="120" t="s">
        <v>133</v>
      </c>
      <c r="D7" s="121"/>
      <c r="E7" s="122"/>
      <c r="F7" s="9">
        <v>1</v>
      </c>
      <c r="G7" s="123" t="s">
        <v>23</v>
      </c>
      <c r="H7" s="123"/>
      <c r="I7" s="123"/>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07" t="s">
        <v>69</v>
      </c>
      <c r="C9" s="108"/>
      <c r="D9" s="108"/>
      <c r="E9" s="108"/>
      <c r="F9" s="108"/>
      <c r="G9" s="108"/>
      <c r="H9" s="108"/>
      <c r="I9" s="108"/>
      <c r="J9" s="108"/>
      <c r="K9" s="108"/>
      <c r="L9" s="108"/>
      <c r="M9" s="108"/>
      <c r="N9" s="108"/>
      <c r="O9" s="108"/>
      <c r="P9" s="108"/>
      <c r="Q9" s="108"/>
      <c r="R9" s="108"/>
      <c r="S9" s="108"/>
      <c r="T9" s="109"/>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07" t="s">
        <v>135</v>
      </c>
      <c r="C11" s="108"/>
      <c r="D11" s="108"/>
      <c r="E11" s="108"/>
      <c r="F11" s="108"/>
      <c r="G11" s="108"/>
      <c r="H11" s="108"/>
      <c r="I11" s="108"/>
      <c r="J11" s="108"/>
      <c r="K11" s="108"/>
      <c r="L11" s="108"/>
      <c r="M11" s="108"/>
      <c r="N11" s="108"/>
      <c r="O11" s="108"/>
      <c r="P11" s="108"/>
      <c r="Q11" s="108"/>
      <c r="R11" s="108"/>
      <c r="S11" s="108"/>
      <c r="T11" s="109"/>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13" t="s">
        <v>56</v>
      </c>
      <c r="E15" s="114"/>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13" t="s">
        <v>57</v>
      </c>
      <c r="F16" s="114"/>
      <c r="G16" s="40" t="s">
        <v>39</v>
      </c>
      <c r="H16" s="40"/>
      <c r="I16" s="40"/>
      <c r="J16" s="40"/>
      <c r="K16" s="40"/>
      <c r="L16" s="40"/>
      <c r="M16" s="40"/>
      <c r="N16" s="40"/>
      <c r="O16" s="40"/>
      <c r="P16" s="40"/>
      <c r="Q16" s="40"/>
      <c r="R16" s="40"/>
      <c r="S16" s="40"/>
      <c r="T16" s="41"/>
    </row>
    <row r="17" spans="2:20" ht="19.75" customHeight="1" thickBot="1" x14ac:dyDescent="0.6">
      <c r="B17" s="39"/>
      <c r="C17" s="40"/>
      <c r="D17" s="40"/>
      <c r="E17" s="113" t="s">
        <v>58</v>
      </c>
      <c r="F17" s="114"/>
      <c r="G17" s="40" t="s">
        <v>39</v>
      </c>
      <c r="H17" s="40"/>
      <c r="I17" s="40"/>
      <c r="J17" s="40"/>
      <c r="K17" s="40"/>
      <c r="L17" s="40"/>
      <c r="M17" s="40"/>
      <c r="N17" s="40"/>
      <c r="O17" s="40"/>
      <c r="P17" s="40"/>
      <c r="Q17" s="40"/>
      <c r="R17" s="40"/>
      <c r="S17" s="40"/>
      <c r="T17" s="41"/>
    </row>
    <row r="18" spans="2:20" ht="19.75" customHeight="1" thickBot="1" x14ac:dyDescent="0.6">
      <c r="B18" s="39"/>
      <c r="C18" s="40"/>
      <c r="D18" s="115" t="s">
        <v>59</v>
      </c>
      <c r="E18" s="116"/>
      <c r="F18" s="40"/>
      <c r="G18" s="40" t="s">
        <v>44</v>
      </c>
      <c r="H18" s="40"/>
      <c r="I18" s="40"/>
      <c r="J18" s="40"/>
      <c r="K18" s="40"/>
      <c r="L18" s="40"/>
      <c r="M18" s="40"/>
      <c r="N18" s="40"/>
      <c r="O18" s="40"/>
      <c r="P18" s="40"/>
      <c r="Q18" s="40"/>
      <c r="R18" s="40"/>
      <c r="S18" s="40"/>
      <c r="T18" s="41"/>
    </row>
    <row r="19" spans="2:20" ht="19.75" customHeight="1" x14ac:dyDescent="0.55000000000000004">
      <c r="B19" s="39"/>
      <c r="C19" s="40"/>
      <c r="D19" s="40"/>
      <c r="E19" s="40"/>
      <c r="F19" s="40"/>
      <c r="G19" s="40"/>
      <c r="H19" s="40"/>
      <c r="I19" s="40"/>
      <c r="J19" s="40"/>
      <c r="K19" s="40"/>
      <c r="L19" s="40"/>
      <c r="M19" s="40"/>
      <c r="N19" s="40"/>
      <c r="O19" s="40"/>
      <c r="P19" s="40"/>
      <c r="Q19" s="40"/>
      <c r="R19" s="40"/>
      <c r="S19" s="40"/>
      <c r="T19" s="41"/>
    </row>
    <row r="20" spans="2:20" ht="19.75" customHeight="1" x14ac:dyDescent="0.55000000000000004">
      <c r="B20" s="145" t="s">
        <v>133</v>
      </c>
      <c r="C20" s="146"/>
      <c r="D20" s="146"/>
      <c r="E20" s="147"/>
      <c r="F20" s="40"/>
      <c r="G20" s="40"/>
      <c r="H20" s="40"/>
      <c r="I20" s="40"/>
      <c r="J20" s="40"/>
      <c r="K20" s="40"/>
      <c r="L20" s="40"/>
      <c r="M20" s="40"/>
      <c r="N20" s="40"/>
      <c r="O20" s="40"/>
      <c r="P20" s="40"/>
      <c r="Q20" s="40"/>
      <c r="R20" s="40"/>
      <c r="S20" s="40"/>
      <c r="T20" s="41"/>
    </row>
    <row r="21" spans="2:20" ht="19.75" customHeight="1" thickBot="1" x14ac:dyDescent="0.6">
      <c r="B21" s="51"/>
      <c r="C21" s="52"/>
      <c r="D21" s="52"/>
      <c r="E21" s="52"/>
      <c r="F21" s="40"/>
      <c r="G21" s="40"/>
      <c r="H21" s="40"/>
      <c r="I21" s="40"/>
      <c r="J21" s="40"/>
      <c r="K21" s="40"/>
      <c r="L21" s="40"/>
      <c r="M21" s="40"/>
      <c r="N21" s="40"/>
      <c r="O21" s="40"/>
      <c r="P21" s="40"/>
      <c r="Q21" s="40"/>
      <c r="R21" s="40"/>
      <c r="S21" s="40"/>
      <c r="T21" s="41"/>
    </row>
    <row r="22" spans="2:20" ht="19.75" customHeight="1" thickBot="1" x14ac:dyDescent="0.6">
      <c r="B22" s="39"/>
      <c r="C22" s="113" t="s">
        <v>195</v>
      </c>
      <c r="D22" s="117"/>
      <c r="E22" s="114"/>
      <c r="I22" s="113" t="s">
        <v>196</v>
      </c>
      <c r="J22" s="117"/>
      <c r="K22" s="144"/>
      <c r="N22" s="40"/>
      <c r="O22" s="113" t="s">
        <v>194</v>
      </c>
      <c r="P22" s="117"/>
      <c r="Q22" s="144"/>
      <c r="T22" s="41"/>
    </row>
    <row r="23" spans="2:20" ht="19.75" customHeight="1" thickBot="1" x14ac:dyDescent="0.6">
      <c r="B23" s="39"/>
      <c r="C23" s="73"/>
      <c r="D23" s="115" t="s">
        <v>192</v>
      </c>
      <c r="E23" s="132"/>
      <c r="F23" s="116"/>
      <c r="H23" s="73"/>
      <c r="I23" s="73"/>
      <c r="J23" s="73"/>
      <c r="K23" s="113" t="s">
        <v>197</v>
      </c>
      <c r="L23" s="117"/>
      <c r="M23" s="114"/>
      <c r="N23" s="40"/>
      <c r="O23" s="73"/>
      <c r="P23" s="113" t="s">
        <v>57</v>
      </c>
      <c r="Q23" s="117"/>
      <c r="R23" s="114"/>
      <c r="T23" s="41"/>
    </row>
    <row r="24" spans="2:20" ht="19.75" customHeight="1" thickBot="1" x14ac:dyDescent="0.6">
      <c r="B24" s="39"/>
      <c r="C24" s="73"/>
      <c r="D24" s="113" t="s">
        <v>57</v>
      </c>
      <c r="E24" s="117"/>
      <c r="F24" s="114"/>
      <c r="H24" s="73"/>
      <c r="I24" s="73"/>
      <c r="J24" s="73"/>
      <c r="K24" s="140" t="s">
        <v>198</v>
      </c>
      <c r="L24" s="141"/>
      <c r="M24" s="142"/>
      <c r="N24" s="40"/>
      <c r="O24" s="73"/>
      <c r="P24" s="140" t="s">
        <v>58</v>
      </c>
      <c r="Q24" s="141"/>
      <c r="R24" s="142"/>
      <c r="T24" s="41"/>
    </row>
    <row r="25" spans="2:20" ht="19.75" customHeight="1" thickBot="1" x14ac:dyDescent="0.6">
      <c r="B25" s="39"/>
      <c r="C25" s="73"/>
      <c r="D25" s="140" t="s">
        <v>58</v>
      </c>
      <c r="E25" s="141"/>
      <c r="F25" s="142"/>
      <c r="H25" s="73"/>
      <c r="I25" s="73"/>
      <c r="J25" s="73"/>
      <c r="K25" s="140" t="s">
        <v>199</v>
      </c>
      <c r="L25" s="141"/>
      <c r="M25" s="142"/>
      <c r="N25" s="40"/>
      <c r="O25" s="73"/>
      <c r="P25" s="140" t="s">
        <v>175</v>
      </c>
      <c r="Q25" s="141"/>
      <c r="R25" s="142"/>
      <c r="T25" s="41"/>
    </row>
    <row r="26" spans="2:20" ht="19.75" customHeight="1" thickBot="1" x14ac:dyDescent="0.6">
      <c r="B26" s="39"/>
      <c r="C26" s="73"/>
      <c r="D26" s="140" t="s">
        <v>175</v>
      </c>
      <c r="E26" s="141"/>
      <c r="F26" s="142"/>
      <c r="G26" s="73"/>
      <c r="H26" s="73"/>
      <c r="I26" s="73"/>
      <c r="J26" s="40"/>
      <c r="K26" s="140" t="s">
        <v>200</v>
      </c>
      <c r="L26" s="141"/>
      <c r="M26" s="142"/>
      <c r="N26" s="40"/>
      <c r="O26" s="40"/>
      <c r="P26" s="40"/>
      <c r="Q26" s="40"/>
      <c r="R26" s="40"/>
      <c r="S26" s="40"/>
      <c r="T26" s="41"/>
    </row>
    <row r="27" spans="2:20" ht="19.75" customHeight="1" thickBot="1" x14ac:dyDescent="0.6">
      <c r="B27" s="39"/>
      <c r="C27" s="73"/>
      <c r="D27" s="73"/>
      <c r="E27" s="73"/>
      <c r="F27" s="73"/>
      <c r="G27" s="73"/>
      <c r="H27" s="73"/>
      <c r="I27" s="73"/>
      <c r="J27" s="40"/>
      <c r="K27" s="73"/>
      <c r="L27" s="73"/>
      <c r="M27" s="73"/>
      <c r="N27" s="40"/>
      <c r="O27" s="40"/>
      <c r="P27" s="40"/>
      <c r="Q27" s="40"/>
      <c r="R27" s="40"/>
      <c r="S27" s="40"/>
      <c r="T27" s="41"/>
    </row>
    <row r="28" spans="2:20" ht="19.75" customHeight="1" thickBot="1" x14ac:dyDescent="0.6">
      <c r="B28" s="39"/>
      <c r="C28" s="113" t="s">
        <v>201</v>
      </c>
      <c r="D28" s="117"/>
      <c r="E28" s="114"/>
      <c r="F28" s="40"/>
      <c r="G28" s="40"/>
      <c r="H28" s="113" t="s">
        <v>205</v>
      </c>
      <c r="I28" s="117"/>
      <c r="J28" s="117"/>
      <c r="K28" s="117"/>
      <c r="L28" s="114"/>
      <c r="M28" s="40"/>
      <c r="N28" s="113" t="s">
        <v>208</v>
      </c>
      <c r="O28" s="143"/>
      <c r="P28" s="143"/>
      <c r="Q28" s="143"/>
      <c r="R28" s="144"/>
      <c r="S28" s="40"/>
      <c r="T28" s="41"/>
    </row>
    <row r="29" spans="2:20" ht="19.75" customHeight="1" thickBot="1" x14ac:dyDescent="0.6">
      <c r="B29" s="39"/>
      <c r="C29" s="115" t="s">
        <v>213</v>
      </c>
      <c r="D29" s="132"/>
      <c r="E29" s="116"/>
      <c r="F29" s="40"/>
      <c r="G29" s="40"/>
      <c r="H29" s="40"/>
      <c r="I29" s="40"/>
      <c r="J29" s="40"/>
      <c r="K29" s="40"/>
      <c r="L29" s="40"/>
      <c r="M29" s="40"/>
      <c r="N29" s="40"/>
      <c r="O29" s="118" t="s">
        <v>209</v>
      </c>
      <c r="P29" s="139"/>
      <c r="Q29" s="139"/>
      <c r="R29" s="139"/>
      <c r="S29" s="119"/>
      <c r="T29" s="41"/>
    </row>
    <row r="30" spans="2:20" ht="19.75" customHeight="1" thickBot="1" x14ac:dyDescent="0.6">
      <c r="B30" s="39"/>
      <c r="C30" s="113" t="s">
        <v>202</v>
      </c>
      <c r="D30" s="117"/>
      <c r="E30" s="114"/>
      <c r="F30" s="40"/>
      <c r="G30" s="40"/>
      <c r="H30" s="113" t="s">
        <v>206</v>
      </c>
      <c r="I30" s="117"/>
      <c r="J30" s="117"/>
      <c r="K30" s="117"/>
      <c r="L30" s="114"/>
      <c r="M30" s="40"/>
      <c r="N30" s="40"/>
      <c r="O30" s="118" t="s">
        <v>210</v>
      </c>
      <c r="P30" s="139"/>
      <c r="Q30" s="139"/>
      <c r="R30" s="139"/>
      <c r="S30" s="119"/>
      <c r="T30" s="41"/>
    </row>
    <row r="31" spans="2:20" ht="19.75" customHeight="1" thickBot="1" x14ac:dyDescent="0.6">
      <c r="B31" s="39"/>
      <c r="C31" s="40"/>
      <c r="D31" s="40"/>
      <c r="E31" s="40"/>
      <c r="F31" s="40"/>
      <c r="G31" s="40"/>
      <c r="H31" s="40"/>
      <c r="I31" s="40"/>
      <c r="J31" s="40"/>
      <c r="K31" s="40"/>
      <c r="L31" s="40"/>
      <c r="M31" s="40"/>
      <c r="N31" s="40"/>
      <c r="O31" s="118" t="s">
        <v>211</v>
      </c>
      <c r="P31" s="139"/>
      <c r="Q31" s="139"/>
      <c r="R31" s="139"/>
      <c r="S31" s="119"/>
      <c r="T31" s="41"/>
    </row>
    <row r="32" spans="2:20" ht="19.75" customHeight="1" thickBot="1" x14ac:dyDescent="0.6">
      <c r="B32" s="39"/>
      <c r="C32" s="113" t="s">
        <v>203</v>
      </c>
      <c r="D32" s="117"/>
      <c r="E32" s="114"/>
      <c r="F32" s="40"/>
      <c r="G32" s="40"/>
      <c r="H32" s="113" t="s">
        <v>207</v>
      </c>
      <c r="I32" s="117"/>
      <c r="J32" s="117"/>
      <c r="K32" s="117"/>
      <c r="L32" s="114"/>
      <c r="M32" s="40"/>
      <c r="N32" s="40"/>
      <c r="O32" s="118" t="s">
        <v>212</v>
      </c>
      <c r="P32" s="139"/>
      <c r="Q32" s="139"/>
      <c r="R32" s="139"/>
      <c r="S32" s="119"/>
      <c r="T32" s="41"/>
    </row>
    <row r="33" spans="2:21" ht="19.75" customHeight="1" thickBot="1" x14ac:dyDescent="0.6">
      <c r="B33" s="39"/>
      <c r="C33" s="40"/>
      <c r="D33" s="40"/>
      <c r="E33" s="40"/>
      <c r="F33" s="40"/>
      <c r="G33" s="40"/>
      <c r="H33" s="40"/>
      <c r="I33" s="40"/>
      <c r="J33" s="40"/>
      <c r="K33" s="40"/>
      <c r="L33" s="40"/>
      <c r="M33" s="40"/>
      <c r="N33" s="40"/>
      <c r="O33" s="40"/>
      <c r="P33" s="40"/>
      <c r="Q33" s="40"/>
      <c r="R33" s="40"/>
      <c r="S33" s="40"/>
      <c r="T33" s="41"/>
    </row>
    <row r="34" spans="2:21" ht="19.75" customHeight="1" thickBot="1" x14ac:dyDescent="0.6">
      <c r="B34" s="39"/>
      <c r="C34" s="113" t="s">
        <v>204</v>
      </c>
      <c r="D34" s="117"/>
      <c r="E34" s="114"/>
      <c r="F34" s="40"/>
      <c r="G34" s="40"/>
      <c r="H34" s="40"/>
      <c r="I34" s="40"/>
      <c r="J34" s="40"/>
      <c r="K34" s="40"/>
      <c r="L34" s="40"/>
      <c r="M34" s="40"/>
      <c r="N34" s="40"/>
      <c r="O34" s="40"/>
      <c r="P34" s="40"/>
      <c r="Q34" s="40"/>
      <c r="R34" s="40"/>
      <c r="S34" s="40"/>
      <c r="T34" s="41"/>
    </row>
    <row r="35" spans="2:21" ht="19.75" customHeight="1" thickBot="1" x14ac:dyDescent="0.6">
      <c r="B35" s="39"/>
      <c r="C35" s="40"/>
      <c r="D35" s="40"/>
      <c r="E35" s="40"/>
      <c r="F35" s="40"/>
      <c r="G35" s="40"/>
      <c r="H35" s="40"/>
      <c r="I35" s="40"/>
      <c r="J35" s="40"/>
      <c r="K35" s="40"/>
      <c r="L35" s="40"/>
      <c r="M35" s="40"/>
      <c r="N35" s="40"/>
      <c r="O35" s="40"/>
      <c r="P35" s="40"/>
      <c r="Q35" s="40"/>
      <c r="R35" s="40"/>
      <c r="S35" s="40"/>
      <c r="T35" s="41"/>
    </row>
    <row r="36" spans="2:21" ht="29" thickBot="1" x14ac:dyDescent="0.6">
      <c r="B36" s="110" t="s">
        <v>109</v>
      </c>
      <c r="C36" s="111"/>
      <c r="D36" s="111"/>
      <c r="E36" s="111"/>
      <c r="F36" s="111"/>
      <c r="G36" s="111"/>
      <c r="H36" s="111"/>
      <c r="I36" s="111"/>
      <c r="J36" s="111"/>
      <c r="K36" s="111"/>
      <c r="L36" s="111"/>
      <c r="M36" s="111"/>
      <c r="N36" s="111"/>
      <c r="O36" s="111"/>
      <c r="P36" s="111"/>
      <c r="Q36" s="111"/>
      <c r="R36" s="111"/>
      <c r="S36" s="111"/>
      <c r="T36" s="112"/>
    </row>
    <row r="37" spans="2:21" ht="23" thickBot="1" x14ac:dyDescent="0.6">
      <c r="B37" s="176" t="s">
        <v>1</v>
      </c>
      <c r="C37" s="177" t="s">
        <v>2</v>
      </c>
      <c r="D37" s="178"/>
      <c r="E37" s="179"/>
      <c r="F37" s="177" t="s">
        <v>12</v>
      </c>
      <c r="G37" s="178"/>
      <c r="H37" s="178"/>
      <c r="I37" s="178"/>
      <c r="J37" s="179"/>
      <c r="K37" s="180" t="s">
        <v>3</v>
      </c>
      <c r="L37" s="180" t="s">
        <v>4</v>
      </c>
      <c r="M37" s="181" t="s">
        <v>5</v>
      </c>
      <c r="N37" s="181" t="s">
        <v>6</v>
      </c>
      <c r="O37" s="181" t="s">
        <v>7</v>
      </c>
      <c r="P37" s="181" t="s">
        <v>8</v>
      </c>
      <c r="Q37" s="181" t="s">
        <v>9</v>
      </c>
      <c r="R37" s="181" t="s">
        <v>10</v>
      </c>
      <c r="S37" s="181" t="s">
        <v>11</v>
      </c>
      <c r="T37" s="182"/>
    </row>
    <row r="38" spans="2:21" ht="22.5" x14ac:dyDescent="0.55000000000000004">
      <c r="B38" s="93" t="s">
        <v>46</v>
      </c>
      <c r="C38" s="98" t="s">
        <v>78</v>
      </c>
      <c r="D38" s="99"/>
      <c r="E38" s="100"/>
      <c r="F38" s="175" t="s">
        <v>40</v>
      </c>
      <c r="G38" s="99"/>
      <c r="H38" s="99"/>
      <c r="I38" s="99"/>
      <c r="J38" s="100"/>
      <c r="K38" s="93" t="s">
        <v>21</v>
      </c>
      <c r="L38" s="93" t="s">
        <v>22</v>
      </c>
      <c r="M38" s="53" t="s">
        <v>5</v>
      </c>
      <c r="N38" s="53" t="s">
        <v>6</v>
      </c>
      <c r="O38" s="53" t="s">
        <v>7</v>
      </c>
      <c r="P38" s="53" t="s">
        <v>8</v>
      </c>
      <c r="Q38" s="53" t="s">
        <v>9</v>
      </c>
      <c r="R38" s="53" t="s">
        <v>10</v>
      </c>
      <c r="S38" s="53" t="s">
        <v>11</v>
      </c>
      <c r="T38" s="31"/>
      <c r="U38" s="2"/>
    </row>
    <row r="39" spans="2:21" ht="22.5" x14ac:dyDescent="0.55000000000000004">
      <c r="B39" s="93"/>
      <c r="C39" s="98"/>
      <c r="D39" s="99"/>
      <c r="E39" s="100"/>
      <c r="F39" s="98"/>
      <c r="G39" s="99"/>
      <c r="H39" s="99"/>
      <c r="I39" s="99"/>
      <c r="J39" s="100"/>
      <c r="K39" s="93"/>
      <c r="L39" s="93"/>
      <c r="M39" s="49">
        <v>8888</v>
      </c>
      <c r="N39" s="49">
        <v>7777</v>
      </c>
      <c r="O39" s="49">
        <v>7555</v>
      </c>
      <c r="P39" s="49">
        <v>7666</v>
      </c>
      <c r="Q39" s="49">
        <v>7777</v>
      </c>
      <c r="R39" s="49">
        <v>7888</v>
      </c>
      <c r="S39" s="42">
        <f>SUM(M39:R39)</f>
        <v>47551</v>
      </c>
      <c r="T39" s="31"/>
      <c r="U39" s="2"/>
    </row>
    <row r="40" spans="2:21" ht="22.5" x14ac:dyDescent="0.55000000000000004">
      <c r="B40" s="93"/>
      <c r="C40" s="98"/>
      <c r="D40" s="99"/>
      <c r="E40" s="100"/>
      <c r="F40" s="98"/>
      <c r="G40" s="99"/>
      <c r="H40" s="99"/>
      <c r="I40" s="99"/>
      <c r="J40" s="100"/>
      <c r="K40" s="93"/>
      <c r="L40" s="93"/>
      <c r="M40" s="38" t="s">
        <v>13</v>
      </c>
      <c r="N40" s="38" t="s">
        <v>14</v>
      </c>
      <c r="O40" s="38" t="s">
        <v>15</v>
      </c>
      <c r="P40" s="38" t="s">
        <v>16</v>
      </c>
      <c r="Q40" s="38" t="s">
        <v>17</v>
      </c>
      <c r="R40" s="38" t="s">
        <v>18</v>
      </c>
      <c r="S40" s="38" t="s">
        <v>19</v>
      </c>
      <c r="T40" s="38" t="s">
        <v>20</v>
      </c>
      <c r="U40" s="2"/>
    </row>
    <row r="41" spans="2:21" ht="23" thickBot="1" x14ac:dyDescent="0.6">
      <c r="B41" s="151"/>
      <c r="C41" s="148"/>
      <c r="D41" s="149"/>
      <c r="E41" s="150"/>
      <c r="F41" s="148"/>
      <c r="G41" s="149"/>
      <c r="H41" s="149"/>
      <c r="I41" s="149"/>
      <c r="J41" s="150"/>
      <c r="K41" s="151"/>
      <c r="L41" s="151"/>
      <c r="M41" s="195">
        <v>7999</v>
      </c>
      <c r="N41" s="195">
        <v>8111</v>
      </c>
      <c r="O41" s="195">
        <v>8222</v>
      </c>
      <c r="P41" s="195">
        <v>8333</v>
      </c>
      <c r="Q41" s="195">
        <v>8444</v>
      </c>
      <c r="R41" s="195">
        <v>8555</v>
      </c>
      <c r="S41" s="184">
        <f>SUM(M41:R41)</f>
        <v>49664</v>
      </c>
      <c r="T41" s="184">
        <f>S39+S41</f>
        <v>97215</v>
      </c>
      <c r="U41" s="2"/>
    </row>
    <row r="42" spans="2:21" ht="22.5" x14ac:dyDescent="0.55000000000000004">
      <c r="B42" s="93" t="s">
        <v>47</v>
      </c>
      <c r="C42" s="175" t="s">
        <v>77</v>
      </c>
      <c r="D42" s="99"/>
      <c r="E42" s="100"/>
      <c r="F42" s="175" t="s">
        <v>40</v>
      </c>
      <c r="G42" s="99"/>
      <c r="H42" s="99"/>
      <c r="I42" s="99"/>
      <c r="J42" s="100"/>
      <c r="K42" s="93" t="s">
        <v>21</v>
      </c>
      <c r="L42" s="93" t="s">
        <v>22</v>
      </c>
      <c r="M42" s="53" t="s">
        <v>5</v>
      </c>
      <c r="N42" s="53" t="s">
        <v>6</v>
      </c>
      <c r="O42" s="53" t="s">
        <v>7</v>
      </c>
      <c r="P42" s="53" t="s">
        <v>8</v>
      </c>
      <c r="Q42" s="53" t="s">
        <v>9</v>
      </c>
      <c r="R42" s="53" t="s">
        <v>10</v>
      </c>
      <c r="S42" s="53" t="s">
        <v>11</v>
      </c>
      <c r="T42" s="31"/>
      <c r="U42" s="2"/>
    </row>
    <row r="43" spans="2:21" ht="22.5" x14ac:dyDescent="0.55000000000000004">
      <c r="B43" s="93"/>
      <c r="C43" s="98"/>
      <c r="D43" s="99"/>
      <c r="E43" s="100"/>
      <c r="F43" s="98"/>
      <c r="G43" s="99"/>
      <c r="H43" s="99"/>
      <c r="I43" s="99"/>
      <c r="J43" s="100"/>
      <c r="K43" s="93"/>
      <c r="L43" s="93"/>
      <c r="M43" s="49">
        <v>-777</v>
      </c>
      <c r="N43" s="49">
        <v>-777</v>
      </c>
      <c r="O43" s="49">
        <v>-777</v>
      </c>
      <c r="P43" s="49">
        <v>-777</v>
      </c>
      <c r="Q43" s="49">
        <v>-777</v>
      </c>
      <c r="R43" s="49">
        <v>-777</v>
      </c>
      <c r="S43" s="42">
        <f>SUM(M43:R43)</f>
        <v>-4662</v>
      </c>
      <c r="T43" s="31"/>
      <c r="U43" s="2"/>
    </row>
    <row r="44" spans="2:21" ht="22.5" x14ac:dyDescent="0.55000000000000004">
      <c r="B44" s="93"/>
      <c r="C44" s="98"/>
      <c r="D44" s="99"/>
      <c r="E44" s="100"/>
      <c r="F44" s="98"/>
      <c r="G44" s="99"/>
      <c r="H44" s="99"/>
      <c r="I44" s="99"/>
      <c r="J44" s="100"/>
      <c r="K44" s="93"/>
      <c r="L44" s="93"/>
      <c r="M44" s="38" t="s">
        <v>13</v>
      </c>
      <c r="N44" s="38" t="s">
        <v>14</v>
      </c>
      <c r="O44" s="38" t="s">
        <v>15</v>
      </c>
      <c r="P44" s="38" t="s">
        <v>16</v>
      </c>
      <c r="Q44" s="38" t="s">
        <v>17</v>
      </c>
      <c r="R44" s="38" t="s">
        <v>18</v>
      </c>
      <c r="S44" s="38" t="s">
        <v>19</v>
      </c>
      <c r="T44" s="38" t="s">
        <v>20</v>
      </c>
      <c r="U44" s="2"/>
    </row>
    <row r="45" spans="2:21" ht="23" thickBot="1" x14ac:dyDescent="0.6">
      <c r="B45" s="151"/>
      <c r="C45" s="148"/>
      <c r="D45" s="149"/>
      <c r="E45" s="150"/>
      <c r="F45" s="148"/>
      <c r="G45" s="149"/>
      <c r="H45" s="149"/>
      <c r="I45" s="149"/>
      <c r="J45" s="150"/>
      <c r="K45" s="151"/>
      <c r="L45" s="151"/>
      <c r="M45" s="195">
        <v>444</v>
      </c>
      <c r="N45" s="195">
        <v>-333</v>
      </c>
      <c r="O45" s="195">
        <v>-333</v>
      </c>
      <c r="P45" s="195">
        <v>-333</v>
      </c>
      <c r="Q45" s="195">
        <v>-333</v>
      </c>
      <c r="R45" s="195">
        <v>-333</v>
      </c>
      <c r="S45" s="184">
        <f>SUM(M45:R45)</f>
        <v>-1221</v>
      </c>
      <c r="T45" s="184">
        <f>S43+S45</f>
        <v>-5883</v>
      </c>
      <c r="U45" s="2"/>
    </row>
    <row r="46" spans="2:21" ht="22.5" x14ac:dyDescent="0.55000000000000004">
      <c r="B46" s="93" t="s">
        <v>66</v>
      </c>
      <c r="C46" s="175" t="s">
        <v>79</v>
      </c>
      <c r="D46" s="99"/>
      <c r="E46" s="100"/>
      <c r="F46" s="175" t="s">
        <v>80</v>
      </c>
      <c r="G46" s="99"/>
      <c r="H46" s="99"/>
      <c r="I46" s="99"/>
      <c r="J46" s="100"/>
      <c r="K46" s="93" t="s">
        <v>21</v>
      </c>
      <c r="L46" s="93" t="s">
        <v>22</v>
      </c>
      <c r="M46" s="53" t="s">
        <v>5</v>
      </c>
      <c r="N46" s="53" t="s">
        <v>6</v>
      </c>
      <c r="O46" s="53" t="s">
        <v>7</v>
      </c>
      <c r="P46" s="53" t="s">
        <v>8</v>
      </c>
      <c r="Q46" s="53" t="s">
        <v>9</v>
      </c>
      <c r="R46" s="53" t="s">
        <v>10</v>
      </c>
      <c r="S46" s="53" t="s">
        <v>11</v>
      </c>
      <c r="T46" s="31"/>
      <c r="U46" s="2"/>
    </row>
    <row r="47" spans="2:21" ht="22.5" x14ac:dyDescent="0.55000000000000004">
      <c r="B47" s="93"/>
      <c r="C47" s="98"/>
      <c r="D47" s="99"/>
      <c r="E47" s="100"/>
      <c r="F47" s="98"/>
      <c r="G47" s="99"/>
      <c r="H47" s="99"/>
      <c r="I47" s="99"/>
      <c r="J47" s="100"/>
      <c r="K47" s="93"/>
      <c r="L47" s="93"/>
      <c r="M47" s="43">
        <f>M39-M43</f>
        <v>9665</v>
      </c>
      <c r="N47" s="43">
        <f t="shared" ref="N47:R49" si="0">N39-N43</f>
        <v>8554</v>
      </c>
      <c r="O47" s="43">
        <f t="shared" si="0"/>
        <v>8332</v>
      </c>
      <c r="P47" s="43">
        <f t="shared" si="0"/>
        <v>8443</v>
      </c>
      <c r="Q47" s="43">
        <f t="shared" si="0"/>
        <v>8554</v>
      </c>
      <c r="R47" s="43">
        <f t="shared" si="0"/>
        <v>8665</v>
      </c>
      <c r="S47" s="43">
        <f>SUM(M47:R47)</f>
        <v>52213</v>
      </c>
      <c r="T47" s="31"/>
      <c r="U47" s="2"/>
    </row>
    <row r="48" spans="2:21" ht="22.5" x14ac:dyDescent="0.55000000000000004">
      <c r="B48" s="93"/>
      <c r="C48" s="98"/>
      <c r="D48" s="99"/>
      <c r="E48" s="100"/>
      <c r="F48" s="98"/>
      <c r="G48" s="99"/>
      <c r="H48" s="99"/>
      <c r="I48" s="99"/>
      <c r="J48" s="100"/>
      <c r="K48" s="93"/>
      <c r="L48" s="93"/>
      <c r="M48" s="38" t="s">
        <v>13</v>
      </c>
      <c r="N48" s="38" t="s">
        <v>14</v>
      </c>
      <c r="O48" s="38" t="s">
        <v>15</v>
      </c>
      <c r="P48" s="38" t="s">
        <v>16</v>
      </c>
      <c r="Q48" s="38" t="s">
        <v>17</v>
      </c>
      <c r="R48" s="38" t="s">
        <v>18</v>
      </c>
      <c r="S48" s="38" t="s">
        <v>19</v>
      </c>
      <c r="T48" s="38" t="s">
        <v>20</v>
      </c>
      <c r="U48" s="2"/>
    </row>
    <row r="49" spans="1:21" ht="23" thickBot="1" x14ac:dyDescent="0.6">
      <c r="B49" s="151"/>
      <c r="C49" s="148"/>
      <c r="D49" s="149"/>
      <c r="E49" s="150"/>
      <c r="F49" s="148"/>
      <c r="G49" s="149"/>
      <c r="H49" s="149"/>
      <c r="I49" s="149"/>
      <c r="J49" s="150"/>
      <c r="K49" s="151"/>
      <c r="L49" s="151"/>
      <c r="M49" s="183">
        <f>M41-M45</f>
        <v>7555</v>
      </c>
      <c r="N49" s="183">
        <f t="shared" si="0"/>
        <v>8444</v>
      </c>
      <c r="O49" s="183">
        <f t="shared" si="0"/>
        <v>8555</v>
      </c>
      <c r="P49" s="183">
        <f t="shared" si="0"/>
        <v>8666</v>
      </c>
      <c r="Q49" s="183">
        <f t="shared" si="0"/>
        <v>8777</v>
      </c>
      <c r="R49" s="183">
        <f t="shared" si="0"/>
        <v>8888</v>
      </c>
      <c r="S49" s="183">
        <f>SUM(M49:R49)</f>
        <v>50885</v>
      </c>
      <c r="T49" s="183">
        <f>S47+S49</f>
        <v>103098</v>
      </c>
      <c r="U49" s="2"/>
    </row>
    <row r="50" spans="1:21" ht="21.65" customHeight="1" x14ac:dyDescent="0.55000000000000004">
      <c r="B50" s="93" t="s">
        <v>53</v>
      </c>
      <c r="C50" s="98" t="s">
        <v>76</v>
      </c>
      <c r="D50" s="99"/>
      <c r="E50" s="100"/>
      <c r="F50" s="175" t="s">
        <v>40</v>
      </c>
      <c r="G50" s="99"/>
      <c r="H50" s="99"/>
      <c r="I50" s="99"/>
      <c r="J50" s="100"/>
      <c r="K50" s="93" t="s">
        <v>21</v>
      </c>
      <c r="L50" s="93" t="s">
        <v>22</v>
      </c>
      <c r="M50" s="53" t="s">
        <v>5</v>
      </c>
      <c r="N50" s="53" t="s">
        <v>6</v>
      </c>
      <c r="O50" s="53" t="s">
        <v>7</v>
      </c>
      <c r="P50" s="53" t="s">
        <v>8</v>
      </c>
      <c r="Q50" s="53" t="s">
        <v>9</v>
      </c>
      <c r="R50" s="53" t="s">
        <v>10</v>
      </c>
      <c r="S50" s="53" t="s">
        <v>11</v>
      </c>
      <c r="T50" s="31"/>
      <c r="U50" s="2"/>
    </row>
    <row r="51" spans="1:21" ht="22.5" x14ac:dyDescent="0.55000000000000004">
      <c r="B51" s="93"/>
      <c r="C51" s="98"/>
      <c r="D51" s="99"/>
      <c r="E51" s="100"/>
      <c r="F51" s="98"/>
      <c r="G51" s="99"/>
      <c r="H51" s="99"/>
      <c r="I51" s="99"/>
      <c r="J51" s="100"/>
      <c r="K51" s="93"/>
      <c r="L51" s="93"/>
      <c r="M51" s="48">
        <v>4222</v>
      </c>
      <c r="N51" s="48">
        <v>4222</v>
      </c>
      <c r="O51" s="48">
        <v>4222</v>
      </c>
      <c r="P51" s="48">
        <v>4222</v>
      </c>
      <c r="Q51" s="48">
        <v>4222</v>
      </c>
      <c r="R51" s="48">
        <v>4222</v>
      </c>
      <c r="S51" s="42">
        <f>SUM(M51:R51)</f>
        <v>25332</v>
      </c>
      <c r="T51" s="31"/>
      <c r="U51" s="2"/>
    </row>
    <row r="52" spans="1:21" ht="22.5" x14ac:dyDescent="0.55000000000000004">
      <c r="B52" s="93"/>
      <c r="C52" s="98"/>
      <c r="D52" s="99"/>
      <c r="E52" s="100"/>
      <c r="F52" s="98"/>
      <c r="G52" s="99"/>
      <c r="H52" s="99"/>
      <c r="I52" s="99"/>
      <c r="J52" s="100"/>
      <c r="K52" s="93"/>
      <c r="L52" s="93"/>
      <c r="M52" s="38" t="s">
        <v>13</v>
      </c>
      <c r="N52" s="38" t="s">
        <v>14</v>
      </c>
      <c r="O52" s="38" t="s">
        <v>15</v>
      </c>
      <c r="P52" s="38" t="s">
        <v>16</v>
      </c>
      <c r="Q52" s="38" t="s">
        <v>17</v>
      </c>
      <c r="R52" s="38" t="s">
        <v>18</v>
      </c>
      <c r="S52" s="38" t="s">
        <v>19</v>
      </c>
      <c r="T52" s="38" t="s">
        <v>20</v>
      </c>
      <c r="U52" s="2"/>
    </row>
    <row r="53" spans="1:21" ht="23" thickBot="1" x14ac:dyDescent="0.6">
      <c r="B53" s="151"/>
      <c r="C53" s="148"/>
      <c r="D53" s="149"/>
      <c r="E53" s="150"/>
      <c r="F53" s="148"/>
      <c r="G53" s="149"/>
      <c r="H53" s="149"/>
      <c r="I53" s="149"/>
      <c r="J53" s="150"/>
      <c r="K53" s="151"/>
      <c r="L53" s="151"/>
      <c r="M53" s="196">
        <v>4222</v>
      </c>
      <c r="N53" s="196">
        <v>4222</v>
      </c>
      <c r="O53" s="196">
        <v>4222</v>
      </c>
      <c r="P53" s="196">
        <v>4222</v>
      </c>
      <c r="Q53" s="196">
        <v>4222</v>
      </c>
      <c r="R53" s="196">
        <v>4222</v>
      </c>
      <c r="S53" s="184">
        <f>SUM(M53:R53)</f>
        <v>25332</v>
      </c>
      <c r="T53" s="184">
        <f>S51+S53</f>
        <v>50664</v>
      </c>
      <c r="U53" s="2"/>
    </row>
    <row r="54" spans="1:21" ht="21.65" customHeight="1" x14ac:dyDescent="0.55000000000000004">
      <c r="B54" s="93" t="s">
        <v>50</v>
      </c>
      <c r="C54" s="98" t="s">
        <v>81</v>
      </c>
      <c r="D54" s="99"/>
      <c r="E54" s="100"/>
      <c r="F54" s="175" t="s">
        <v>40</v>
      </c>
      <c r="G54" s="99"/>
      <c r="H54" s="99"/>
      <c r="I54" s="99"/>
      <c r="J54" s="100"/>
      <c r="K54" s="93" t="s">
        <v>21</v>
      </c>
      <c r="L54" s="93" t="s">
        <v>22</v>
      </c>
      <c r="M54" s="53" t="s">
        <v>5</v>
      </c>
      <c r="N54" s="53" t="s">
        <v>6</v>
      </c>
      <c r="O54" s="53" t="s">
        <v>7</v>
      </c>
      <c r="P54" s="53" t="s">
        <v>8</v>
      </c>
      <c r="Q54" s="53" t="s">
        <v>9</v>
      </c>
      <c r="R54" s="53" t="s">
        <v>10</v>
      </c>
      <c r="S54" s="53" t="s">
        <v>11</v>
      </c>
      <c r="T54" s="31"/>
      <c r="U54" s="2"/>
    </row>
    <row r="55" spans="1:21" ht="22.5" x14ac:dyDescent="0.55000000000000004">
      <c r="B55" s="93"/>
      <c r="C55" s="98"/>
      <c r="D55" s="99"/>
      <c r="E55" s="100"/>
      <c r="F55" s="98"/>
      <c r="G55" s="99"/>
      <c r="H55" s="99"/>
      <c r="I55" s="99"/>
      <c r="J55" s="100"/>
      <c r="K55" s="93"/>
      <c r="L55" s="93"/>
      <c r="M55" s="48">
        <v>3200</v>
      </c>
      <c r="N55" s="48">
        <v>3200</v>
      </c>
      <c r="O55" s="48">
        <v>3200</v>
      </c>
      <c r="P55" s="48">
        <v>3200</v>
      </c>
      <c r="Q55" s="48">
        <v>3200</v>
      </c>
      <c r="R55" s="48">
        <v>3200</v>
      </c>
      <c r="S55" s="42">
        <f>SUM(M55:R55)</f>
        <v>19200</v>
      </c>
      <c r="T55" s="31"/>
      <c r="U55" s="2"/>
    </row>
    <row r="56" spans="1:21" ht="22.5" x14ac:dyDescent="0.55000000000000004">
      <c r="B56" s="93"/>
      <c r="C56" s="98"/>
      <c r="D56" s="99"/>
      <c r="E56" s="100"/>
      <c r="F56" s="98"/>
      <c r="G56" s="99"/>
      <c r="H56" s="99"/>
      <c r="I56" s="99"/>
      <c r="J56" s="100"/>
      <c r="K56" s="93"/>
      <c r="L56" s="93"/>
      <c r="M56" s="38" t="s">
        <v>13</v>
      </c>
      <c r="N56" s="38" t="s">
        <v>14</v>
      </c>
      <c r="O56" s="38" t="s">
        <v>15</v>
      </c>
      <c r="P56" s="38" t="s">
        <v>16</v>
      </c>
      <c r="Q56" s="38" t="s">
        <v>17</v>
      </c>
      <c r="R56" s="38" t="s">
        <v>18</v>
      </c>
      <c r="S56" s="38" t="s">
        <v>19</v>
      </c>
      <c r="T56" s="38" t="s">
        <v>20</v>
      </c>
      <c r="U56" s="2"/>
    </row>
    <row r="57" spans="1:21" ht="23" thickBot="1" x14ac:dyDescent="0.6">
      <c r="B57" s="151"/>
      <c r="C57" s="148"/>
      <c r="D57" s="149"/>
      <c r="E57" s="150"/>
      <c r="F57" s="148"/>
      <c r="G57" s="149"/>
      <c r="H57" s="149"/>
      <c r="I57" s="149"/>
      <c r="J57" s="150"/>
      <c r="K57" s="151"/>
      <c r="L57" s="151"/>
      <c r="M57" s="196">
        <v>3200</v>
      </c>
      <c r="N57" s="196">
        <v>3200</v>
      </c>
      <c r="O57" s="196">
        <v>3200</v>
      </c>
      <c r="P57" s="196">
        <v>3200</v>
      </c>
      <c r="Q57" s="196">
        <v>3200</v>
      </c>
      <c r="R57" s="196">
        <v>3200</v>
      </c>
      <c r="S57" s="184">
        <f>SUM(M57:R57)</f>
        <v>19200</v>
      </c>
      <c r="T57" s="184">
        <f>S55+S57</f>
        <v>38400</v>
      </c>
      <c r="U57" s="2"/>
    </row>
    <row r="58" spans="1:21" ht="22.5" x14ac:dyDescent="0.55000000000000004">
      <c r="B58" s="93" t="s">
        <v>51</v>
      </c>
      <c r="C58" s="98" t="s">
        <v>84</v>
      </c>
      <c r="D58" s="99"/>
      <c r="E58" s="100"/>
      <c r="F58" s="175" t="s">
        <v>85</v>
      </c>
      <c r="G58" s="99"/>
      <c r="H58" s="99"/>
      <c r="I58" s="99"/>
      <c r="J58" s="100"/>
      <c r="K58" s="93" t="s">
        <v>21</v>
      </c>
      <c r="L58" s="93" t="s">
        <v>22</v>
      </c>
      <c r="M58" s="53" t="s">
        <v>5</v>
      </c>
      <c r="N58" s="53" t="s">
        <v>6</v>
      </c>
      <c r="O58" s="53" t="s">
        <v>7</v>
      </c>
      <c r="P58" s="53" t="s">
        <v>8</v>
      </c>
      <c r="Q58" s="53" t="s">
        <v>9</v>
      </c>
      <c r="R58" s="53" t="s">
        <v>10</v>
      </c>
      <c r="S58" s="53" t="s">
        <v>11</v>
      </c>
      <c r="T58" s="31"/>
      <c r="U58" s="2"/>
    </row>
    <row r="59" spans="1:21" ht="22.5" x14ac:dyDescent="0.55000000000000004">
      <c r="B59" s="93"/>
      <c r="C59" s="98"/>
      <c r="D59" s="99"/>
      <c r="E59" s="100"/>
      <c r="F59" s="98"/>
      <c r="G59" s="99"/>
      <c r="H59" s="99"/>
      <c r="I59" s="99"/>
      <c r="J59" s="100"/>
      <c r="K59" s="93"/>
      <c r="L59" s="93"/>
      <c r="M59" s="43">
        <f>M47+M51+M55</f>
        <v>17087</v>
      </c>
      <c r="N59" s="43">
        <f t="shared" ref="N59:R61" si="1">N47+N51+N55</f>
        <v>15976</v>
      </c>
      <c r="O59" s="43">
        <f t="shared" si="1"/>
        <v>15754</v>
      </c>
      <c r="P59" s="43">
        <f t="shared" si="1"/>
        <v>15865</v>
      </c>
      <c r="Q59" s="43">
        <f t="shared" si="1"/>
        <v>15976</v>
      </c>
      <c r="R59" s="43">
        <f t="shared" si="1"/>
        <v>16087</v>
      </c>
      <c r="S59" s="42">
        <f>SUM(M59:R59)</f>
        <v>96745</v>
      </c>
      <c r="T59" s="31"/>
      <c r="U59" s="2"/>
    </row>
    <row r="60" spans="1:21" ht="22.5" x14ac:dyDescent="0.55000000000000004">
      <c r="B60" s="93"/>
      <c r="C60" s="98"/>
      <c r="D60" s="99"/>
      <c r="E60" s="100"/>
      <c r="F60" s="98"/>
      <c r="G60" s="99"/>
      <c r="H60" s="99"/>
      <c r="I60" s="99"/>
      <c r="J60" s="100"/>
      <c r="K60" s="93"/>
      <c r="L60" s="93"/>
      <c r="M60" s="38" t="s">
        <v>13</v>
      </c>
      <c r="N60" s="38" t="s">
        <v>14</v>
      </c>
      <c r="O60" s="38" t="s">
        <v>15</v>
      </c>
      <c r="P60" s="38" t="s">
        <v>16</v>
      </c>
      <c r="Q60" s="38" t="s">
        <v>17</v>
      </c>
      <c r="R60" s="38" t="s">
        <v>18</v>
      </c>
      <c r="S60" s="38" t="s">
        <v>19</v>
      </c>
      <c r="T60" s="38" t="s">
        <v>20</v>
      </c>
      <c r="U60" s="2"/>
    </row>
    <row r="61" spans="1:21" ht="22.5" x14ac:dyDescent="0.55000000000000004">
      <c r="B61" s="94"/>
      <c r="C61" s="101"/>
      <c r="D61" s="102"/>
      <c r="E61" s="103"/>
      <c r="F61" s="101"/>
      <c r="G61" s="102"/>
      <c r="H61" s="102"/>
      <c r="I61" s="102"/>
      <c r="J61" s="103"/>
      <c r="K61" s="94"/>
      <c r="L61" s="94"/>
      <c r="M61" s="43">
        <f>M49+M53+M57</f>
        <v>14977</v>
      </c>
      <c r="N61" s="43">
        <f t="shared" si="1"/>
        <v>15866</v>
      </c>
      <c r="O61" s="43">
        <f t="shared" si="1"/>
        <v>15977</v>
      </c>
      <c r="P61" s="43">
        <f t="shared" si="1"/>
        <v>16088</v>
      </c>
      <c r="Q61" s="43">
        <f t="shared" si="1"/>
        <v>16199</v>
      </c>
      <c r="R61" s="43">
        <f t="shared" si="1"/>
        <v>16310</v>
      </c>
      <c r="S61" s="42">
        <f>SUM(M61:R61)</f>
        <v>95417</v>
      </c>
      <c r="T61" s="42">
        <f>S59+S61</f>
        <v>192162</v>
      </c>
      <c r="U61" s="2"/>
    </row>
    <row r="62" spans="1:21" x14ac:dyDescent="0.55000000000000004">
      <c r="A62" s="2"/>
      <c r="B62" s="2"/>
      <c r="C62" s="2"/>
      <c r="D62" s="2"/>
      <c r="E62" s="2"/>
      <c r="F62" s="2"/>
      <c r="G62" s="2"/>
      <c r="H62" s="2"/>
      <c r="I62" s="2"/>
      <c r="J62" s="2"/>
      <c r="K62" s="2"/>
      <c r="L62" s="2"/>
      <c r="M62" s="2"/>
      <c r="N62" s="2"/>
      <c r="O62" s="2"/>
      <c r="P62" s="2"/>
      <c r="Q62" s="2"/>
      <c r="R62" s="2"/>
      <c r="S62" s="2"/>
      <c r="T62" s="2"/>
      <c r="U62" s="2"/>
    </row>
  </sheetData>
  <mergeCells count="73">
    <mergeCell ref="D18:E18"/>
    <mergeCell ref="B2:I2"/>
    <mergeCell ref="J2:L2"/>
    <mergeCell ref="B4:T4"/>
    <mergeCell ref="B5:T5"/>
    <mergeCell ref="C7:E7"/>
    <mergeCell ref="G7:I7"/>
    <mergeCell ref="B9:T9"/>
    <mergeCell ref="B11:T11"/>
    <mergeCell ref="D15:E15"/>
    <mergeCell ref="E16:F16"/>
    <mergeCell ref="E17:F17"/>
    <mergeCell ref="B36:T36"/>
    <mergeCell ref="B20:E20"/>
    <mergeCell ref="D24:F24"/>
    <mergeCell ref="D26:F26"/>
    <mergeCell ref="C22:E22"/>
    <mergeCell ref="C37:E37"/>
    <mergeCell ref="F37:J37"/>
    <mergeCell ref="B38:B41"/>
    <mergeCell ref="C38:E41"/>
    <mergeCell ref="F38:J41"/>
    <mergeCell ref="L38:L41"/>
    <mergeCell ref="B42:B45"/>
    <mergeCell ref="C42:E45"/>
    <mergeCell ref="F42:J45"/>
    <mergeCell ref="K42:K45"/>
    <mergeCell ref="L42:L45"/>
    <mergeCell ref="K38:K41"/>
    <mergeCell ref="B50:B53"/>
    <mergeCell ref="C50:E53"/>
    <mergeCell ref="F50:J53"/>
    <mergeCell ref="K50:K53"/>
    <mergeCell ref="L50:L53"/>
    <mergeCell ref="B46:B49"/>
    <mergeCell ref="C46:E49"/>
    <mergeCell ref="F46:J49"/>
    <mergeCell ref="K46:K49"/>
    <mergeCell ref="L46:L49"/>
    <mergeCell ref="B58:B61"/>
    <mergeCell ref="C58:E61"/>
    <mergeCell ref="F58:J61"/>
    <mergeCell ref="K58:K61"/>
    <mergeCell ref="L58:L61"/>
    <mergeCell ref="B54:B57"/>
    <mergeCell ref="C54:E57"/>
    <mergeCell ref="F54:J57"/>
    <mergeCell ref="K54:K57"/>
    <mergeCell ref="L54:L57"/>
    <mergeCell ref="I22:K22"/>
    <mergeCell ref="K23:M23"/>
    <mergeCell ref="K24:M24"/>
    <mergeCell ref="K25:M25"/>
    <mergeCell ref="O22:Q22"/>
    <mergeCell ref="P23:R23"/>
    <mergeCell ref="P24:R24"/>
    <mergeCell ref="P25:R25"/>
    <mergeCell ref="K26:M26"/>
    <mergeCell ref="D23:F23"/>
    <mergeCell ref="C28:E28"/>
    <mergeCell ref="H28:L28"/>
    <mergeCell ref="N28:R28"/>
    <mergeCell ref="D25:F25"/>
    <mergeCell ref="C34:E34"/>
    <mergeCell ref="C29:E29"/>
    <mergeCell ref="C30:E30"/>
    <mergeCell ref="H30:L30"/>
    <mergeCell ref="O30:S30"/>
    <mergeCell ref="O31:S31"/>
    <mergeCell ref="C32:E32"/>
    <mergeCell ref="H32:L32"/>
    <mergeCell ref="O32:S32"/>
    <mergeCell ref="O29:S29"/>
  </mergeCells>
  <phoneticPr fontId="1"/>
  <printOptions horizontalCentered="1"/>
  <pageMargins left="0" right="0" top="0.74803149606299213" bottom="0.74803149606299213" header="0.31496062992125984" footer="0.31496062992125984"/>
  <pageSetup paperSize="8" scale="60"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AL51"/>
  <sheetViews>
    <sheetView showGridLines="0" tabSelected="1" zoomScale="60" zoomScaleNormal="60" workbookViewId="0"/>
  </sheetViews>
  <sheetFormatPr defaultRowHeight="18" x14ac:dyDescent="0.55000000000000004"/>
  <cols>
    <col min="1" max="1" width="5.1640625" customWidth="1"/>
    <col min="3" max="6" width="5.1640625" customWidth="1"/>
    <col min="11" max="11" width="20.4140625" customWidth="1"/>
    <col min="12" max="12" width="13" customWidth="1"/>
    <col min="13" max="13" width="20.1640625" customWidth="1"/>
    <col min="14" max="14" width="10.83203125" customWidth="1"/>
    <col min="15" max="15" width="9.4140625" customWidth="1"/>
    <col min="16" max="16" width="17.08203125" customWidth="1"/>
    <col min="17" max="17" width="11.58203125" customWidth="1"/>
    <col min="18" max="18" width="17.1640625" customWidth="1"/>
    <col min="19" max="20" width="13.4140625" customWidth="1"/>
    <col min="21" max="21" width="17.6640625" customWidth="1"/>
    <col min="22" max="22" width="13.4140625" customWidth="1"/>
    <col min="23" max="23" width="16.9140625" customWidth="1"/>
    <col min="24" max="24" width="13.58203125" customWidth="1"/>
    <col min="25" max="37" width="8.203125E-2" hidden="1" customWidth="1"/>
  </cols>
  <sheetData>
    <row r="1" spans="1:38" ht="25.5" x14ac:dyDescent="0.85">
      <c r="A1" s="1"/>
      <c r="B1" s="3" t="s">
        <v>24</v>
      </c>
      <c r="C1" s="3"/>
      <c r="D1" s="3"/>
      <c r="E1" s="3"/>
      <c r="F1" s="3"/>
      <c r="G1" s="3"/>
      <c r="H1" s="3"/>
      <c r="I1" s="3"/>
      <c r="J1" s="3"/>
      <c r="K1" s="3"/>
      <c r="L1" s="3"/>
      <c r="M1" s="3"/>
      <c r="N1" s="3"/>
      <c r="O1" s="3"/>
      <c r="P1" s="3"/>
      <c r="Q1" s="3"/>
      <c r="R1" s="3"/>
      <c r="S1" s="3"/>
      <c r="T1" s="3"/>
      <c r="U1" s="3"/>
      <c r="V1" s="3"/>
      <c r="W1" s="3"/>
      <c r="X1" s="3"/>
      <c r="Y1" s="3"/>
      <c r="Z1" s="3"/>
      <c r="AA1" s="3"/>
      <c r="AB1" s="4"/>
      <c r="AC1" s="4"/>
      <c r="AD1" s="4"/>
      <c r="AE1" s="4"/>
      <c r="AF1" s="4"/>
      <c r="AG1" s="4"/>
      <c r="AH1" s="4"/>
      <c r="AI1" s="4"/>
      <c r="AJ1" s="32"/>
      <c r="AK1" s="32"/>
      <c r="AL1" s="198"/>
    </row>
    <row r="2" spans="1:38" ht="38" x14ac:dyDescent="1.25">
      <c r="A2" s="1"/>
      <c r="B2" s="124" t="s">
        <v>229</v>
      </c>
      <c r="C2" s="124"/>
      <c r="D2" s="124"/>
      <c r="E2" s="124"/>
      <c r="F2" s="124"/>
      <c r="G2" s="124"/>
      <c r="H2" s="124"/>
      <c r="I2" s="124"/>
      <c r="J2" s="124"/>
      <c r="K2" s="124"/>
      <c r="L2" s="124"/>
      <c r="M2" s="124"/>
      <c r="N2" s="124"/>
      <c r="O2" s="124"/>
      <c r="P2" s="124"/>
      <c r="Q2" s="124"/>
      <c r="R2" s="124"/>
      <c r="S2" s="124"/>
      <c r="T2" s="124"/>
      <c r="U2" s="124"/>
      <c r="V2" s="124"/>
      <c r="W2" s="124"/>
      <c r="X2" s="124"/>
      <c r="Y2" s="124"/>
      <c r="Z2" s="161"/>
      <c r="AA2" s="161"/>
      <c r="AB2" s="161"/>
      <c r="AC2" s="161"/>
      <c r="AD2" s="35"/>
      <c r="AE2" s="35"/>
      <c r="AF2" s="35"/>
      <c r="AG2" s="35"/>
      <c r="AH2" s="35"/>
      <c r="AI2" s="35"/>
      <c r="AJ2" s="35"/>
      <c r="AK2" s="5"/>
      <c r="AL2" s="198"/>
    </row>
    <row r="3" spans="1:38" ht="31.5" x14ac:dyDescent="1.05">
      <c r="A3" s="1"/>
      <c r="B3" s="6"/>
      <c r="C3" s="6"/>
      <c r="D3" s="6"/>
      <c r="E3" s="6"/>
      <c r="F3" s="6"/>
      <c r="G3" s="28" t="s">
        <v>131</v>
      </c>
      <c r="H3" s="6"/>
      <c r="I3" s="6"/>
      <c r="J3" s="6"/>
      <c r="K3" s="6"/>
      <c r="L3" s="6"/>
      <c r="M3" s="6"/>
      <c r="N3" s="6"/>
      <c r="O3" s="36"/>
      <c r="P3" s="36"/>
      <c r="Q3" s="36"/>
      <c r="R3" s="36"/>
      <c r="S3" s="36"/>
      <c r="T3" s="36"/>
      <c r="U3" s="36"/>
      <c r="V3" s="36"/>
      <c r="W3" s="36"/>
      <c r="X3" s="6"/>
      <c r="Y3" s="6"/>
      <c r="Z3" s="36"/>
      <c r="AA3" s="36"/>
      <c r="AB3" s="7"/>
      <c r="AC3" s="7"/>
      <c r="AD3" s="7"/>
      <c r="AE3" s="7"/>
      <c r="AF3" s="7"/>
      <c r="AG3" s="7"/>
      <c r="AH3" s="7"/>
      <c r="AI3" s="7"/>
      <c r="AJ3" s="7"/>
      <c r="AK3" s="8"/>
      <c r="AL3" s="198"/>
    </row>
    <row r="4" spans="1:38" ht="22.5" x14ac:dyDescent="0.55000000000000004">
      <c r="A4" s="1"/>
      <c r="B4" s="126" t="s">
        <v>0</v>
      </c>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98"/>
    </row>
    <row r="5" spans="1:38" ht="70.5" customHeight="1" x14ac:dyDescent="0.55000000000000004">
      <c r="A5" s="1"/>
      <c r="B5" s="107" t="s">
        <v>136</v>
      </c>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98"/>
    </row>
    <row r="6" spans="1:38" x14ac:dyDescent="0.55000000000000004">
      <c r="A6" s="1"/>
      <c r="B6" s="200"/>
      <c r="C6" s="200"/>
      <c r="D6" s="200"/>
      <c r="E6" s="200"/>
      <c r="F6" s="200"/>
      <c r="G6" s="200"/>
      <c r="H6" s="200"/>
      <c r="I6" s="200"/>
      <c r="J6" s="200"/>
      <c r="K6" s="200"/>
      <c r="L6" s="200"/>
      <c r="M6" s="200"/>
      <c r="N6" s="200"/>
      <c r="O6" s="200"/>
      <c r="P6" s="200"/>
      <c r="Q6" s="200"/>
      <c r="R6" s="200"/>
      <c r="S6" s="200"/>
      <c r="T6" s="200"/>
      <c r="U6" s="200"/>
      <c r="V6" s="200"/>
      <c r="W6" s="200"/>
      <c r="X6" s="200"/>
      <c r="Y6" s="1"/>
      <c r="Z6" s="1"/>
      <c r="AA6" s="1"/>
      <c r="AB6" s="1"/>
      <c r="AC6" s="1"/>
      <c r="AD6" s="1"/>
      <c r="AE6" s="1"/>
      <c r="AF6" s="1"/>
      <c r="AG6" s="1"/>
      <c r="AH6" s="1"/>
      <c r="AI6" s="1"/>
      <c r="AJ6" s="1"/>
      <c r="AK6" s="1"/>
    </row>
    <row r="7" spans="1:38" ht="28.5" x14ac:dyDescent="0.95">
      <c r="A7" s="1"/>
      <c r="B7" s="199">
        <v>2</v>
      </c>
      <c r="C7" s="162" t="s">
        <v>133</v>
      </c>
      <c r="D7" s="163"/>
      <c r="E7" s="163"/>
      <c r="F7" s="163"/>
      <c r="G7" s="163"/>
      <c r="H7" s="163"/>
      <c r="Z7" s="29"/>
      <c r="AA7" s="29"/>
      <c r="AB7" s="29"/>
      <c r="AC7" s="29"/>
      <c r="AD7" s="29"/>
      <c r="AE7" s="29"/>
      <c r="AF7" s="29"/>
      <c r="AG7" s="29"/>
      <c r="AH7" s="29"/>
      <c r="AI7" s="29"/>
      <c r="AJ7" s="29"/>
      <c r="AK7" s="30"/>
      <c r="AL7" s="198"/>
    </row>
    <row r="8" spans="1:38" ht="28.5" x14ac:dyDescent="0.55000000000000004">
      <c r="A8" s="1"/>
      <c r="B8" s="9">
        <v>1</v>
      </c>
      <c r="C8" s="164" t="s">
        <v>23</v>
      </c>
      <c r="D8" s="165"/>
      <c r="E8" s="165"/>
      <c r="F8" s="165"/>
      <c r="G8" s="165"/>
      <c r="H8" s="165"/>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4"/>
      <c r="AL8" s="198"/>
    </row>
    <row r="9" spans="1:38" ht="21.65" customHeight="1" x14ac:dyDescent="0.55000000000000004">
      <c r="A9" s="1"/>
      <c r="B9" s="107" t="s">
        <v>137</v>
      </c>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9"/>
      <c r="AL9" s="198"/>
    </row>
    <row r="10" spans="1:38" x14ac:dyDescent="0.55000000000000004">
      <c r="A10" s="1"/>
      <c r="B10" s="1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4"/>
      <c r="AL10" s="198"/>
    </row>
    <row r="11" spans="1:38" ht="64.25" customHeight="1" x14ac:dyDescent="0.55000000000000004">
      <c r="A11" s="1"/>
      <c r="B11" s="107" t="s">
        <v>190</v>
      </c>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9"/>
      <c r="AL11" s="198"/>
    </row>
    <row r="14" spans="1:38" ht="32.5" x14ac:dyDescent="0.55000000000000004">
      <c r="B14" s="159" t="s">
        <v>138</v>
      </c>
      <c r="C14" s="159"/>
      <c r="D14" s="159"/>
      <c r="E14" s="159"/>
      <c r="F14" s="159"/>
      <c r="G14" s="159"/>
      <c r="H14" s="159"/>
      <c r="I14" s="159"/>
      <c r="J14" s="159"/>
      <c r="K14" s="159"/>
      <c r="L14" s="159"/>
      <c r="M14" s="159"/>
      <c r="N14" s="159"/>
      <c r="O14" s="159"/>
      <c r="P14" s="159"/>
      <c r="Q14" s="159"/>
      <c r="R14" s="159"/>
      <c r="S14" s="159"/>
      <c r="T14" s="159"/>
      <c r="U14" s="159"/>
      <c r="V14" s="159"/>
      <c r="W14" s="159"/>
      <c r="X14" s="159"/>
    </row>
    <row r="17" spans="2:24" ht="26.5" x14ac:dyDescent="0.55000000000000004">
      <c r="J17" s="155" t="s">
        <v>139</v>
      </c>
      <c r="K17" s="155"/>
      <c r="L17" s="155"/>
      <c r="M17" s="155"/>
      <c r="N17" s="155"/>
      <c r="O17" s="155"/>
      <c r="P17" s="60"/>
      <c r="Q17" s="60"/>
      <c r="R17" s="60"/>
      <c r="S17" s="60"/>
      <c r="T17" s="160" t="s">
        <v>140</v>
      </c>
      <c r="U17" s="160"/>
      <c r="V17" s="160"/>
      <c r="W17" s="160"/>
      <c r="X17" s="160"/>
    </row>
    <row r="18" spans="2:24" ht="25.5" x14ac:dyDescent="0.55000000000000004">
      <c r="B18" s="197"/>
      <c r="C18" s="197"/>
      <c r="D18" s="197"/>
      <c r="E18" s="197"/>
      <c r="F18" s="197"/>
      <c r="G18" s="197"/>
      <c r="H18" s="197"/>
      <c r="I18" s="197"/>
      <c r="J18" s="156" t="s">
        <v>142</v>
      </c>
      <c r="K18" s="156"/>
      <c r="L18" s="156"/>
      <c r="M18" s="156"/>
      <c r="N18" s="157"/>
      <c r="O18" s="158" t="s">
        <v>143</v>
      </c>
      <c r="P18" s="156"/>
      <c r="Q18" s="156"/>
      <c r="R18" s="156"/>
      <c r="S18" s="157"/>
      <c r="T18" s="158" t="s">
        <v>142</v>
      </c>
      <c r="U18" s="156"/>
      <c r="V18" s="156"/>
      <c r="W18" s="156"/>
      <c r="X18" s="157"/>
    </row>
    <row r="19" spans="2:24" ht="35" x14ac:dyDescent="0.55000000000000004">
      <c r="B19" s="201" t="s">
        <v>141</v>
      </c>
      <c r="C19" s="202" t="s">
        <v>147</v>
      </c>
      <c r="D19" s="203"/>
      <c r="E19" s="204"/>
      <c r="F19" s="205"/>
      <c r="G19" s="202"/>
      <c r="H19" s="203"/>
      <c r="I19" s="204"/>
      <c r="J19" s="33" t="s">
        <v>148</v>
      </c>
      <c r="K19" s="33" t="s">
        <v>149</v>
      </c>
      <c r="L19" s="61" t="s">
        <v>152</v>
      </c>
      <c r="M19" s="33" t="s">
        <v>150</v>
      </c>
      <c r="N19" s="61" t="s">
        <v>151</v>
      </c>
      <c r="O19" s="33" t="s">
        <v>148</v>
      </c>
      <c r="P19" s="33" t="s">
        <v>149</v>
      </c>
      <c r="Q19" s="61" t="s">
        <v>152</v>
      </c>
      <c r="R19" s="33" t="s">
        <v>150</v>
      </c>
      <c r="S19" s="61" t="s">
        <v>151</v>
      </c>
      <c r="T19" s="33" t="s">
        <v>148</v>
      </c>
      <c r="U19" s="33" t="s">
        <v>149</v>
      </c>
      <c r="V19" s="61" t="s">
        <v>153</v>
      </c>
      <c r="W19" s="33" t="s">
        <v>150</v>
      </c>
      <c r="X19" s="61" t="s">
        <v>154</v>
      </c>
    </row>
    <row r="20" spans="2:24" ht="22.5" x14ac:dyDescent="0.55000000000000004">
      <c r="B20" s="92">
        <v>1</v>
      </c>
      <c r="C20" s="152" t="s">
        <v>57</v>
      </c>
      <c r="D20" s="153"/>
      <c r="E20" s="154"/>
      <c r="F20" s="92" t="s">
        <v>144</v>
      </c>
      <c r="G20" s="152" t="s">
        <v>49</v>
      </c>
      <c r="H20" s="153"/>
      <c r="I20" s="154"/>
      <c r="J20" s="62" t="s">
        <v>160</v>
      </c>
      <c r="K20" s="54" t="s">
        <v>157</v>
      </c>
      <c r="L20" s="69">
        <f>SUM(N20:N21)</f>
        <v>10022</v>
      </c>
      <c r="M20" s="207" t="s">
        <v>158</v>
      </c>
      <c r="N20" s="69">
        <f>B①_1_営業1課!M39</f>
        <v>9111</v>
      </c>
      <c r="O20" s="62" t="s">
        <v>160</v>
      </c>
      <c r="P20" s="54" t="s">
        <v>164</v>
      </c>
      <c r="Q20" s="69">
        <f>L20</f>
        <v>10022</v>
      </c>
      <c r="R20" s="54" t="s">
        <v>157</v>
      </c>
      <c r="S20" s="69">
        <f>Q20</f>
        <v>10022</v>
      </c>
      <c r="T20" s="62" t="s">
        <v>162</v>
      </c>
      <c r="U20" s="54" t="s">
        <v>167</v>
      </c>
      <c r="V20" s="69"/>
      <c r="W20" s="54" t="s">
        <v>167</v>
      </c>
      <c r="X20" s="69"/>
    </row>
    <row r="21" spans="2:24" ht="21.65" customHeight="1" x14ac:dyDescent="0.55000000000000004">
      <c r="B21" s="93"/>
      <c r="C21" s="98"/>
      <c r="D21" s="99"/>
      <c r="E21" s="100"/>
      <c r="F21" s="93"/>
      <c r="G21" s="98"/>
      <c r="H21" s="99"/>
      <c r="I21" s="100"/>
      <c r="J21" s="81" t="s">
        <v>155</v>
      </c>
      <c r="K21" s="55" t="s">
        <v>163</v>
      </c>
      <c r="L21" s="64"/>
      <c r="M21" s="58" t="s">
        <v>159</v>
      </c>
      <c r="N21" s="70">
        <f>ROUNDDOWN(N20*0.1,0)</f>
        <v>911</v>
      </c>
      <c r="O21" s="81" t="s">
        <v>156</v>
      </c>
      <c r="P21" s="55"/>
      <c r="Q21" s="64"/>
      <c r="R21" s="56"/>
      <c r="S21" s="64"/>
      <c r="T21" s="81"/>
      <c r="U21" s="55"/>
      <c r="V21" s="64"/>
      <c r="W21" s="56"/>
      <c r="X21" s="64"/>
    </row>
    <row r="22" spans="2:24" ht="22.5" x14ac:dyDescent="0.55000000000000004">
      <c r="B22" s="93"/>
      <c r="C22" s="98"/>
      <c r="D22" s="99"/>
      <c r="E22" s="100"/>
      <c r="F22" s="93"/>
      <c r="G22" s="98"/>
      <c r="H22" s="99"/>
      <c r="I22" s="100"/>
      <c r="J22" s="81"/>
      <c r="K22" s="55"/>
      <c r="L22" s="64"/>
      <c r="M22" s="58"/>
      <c r="N22" s="70"/>
      <c r="O22" s="62" t="s">
        <v>161</v>
      </c>
      <c r="P22" s="66" t="s">
        <v>165</v>
      </c>
      <c r="Q22" s="69">
        <f>Q20</f>
        <v>10022</v>
      </c>
      <c r="R22" s="57" t="s">
        <v>166</v>
      </c>
      <c r="S22" s="69">
        <f>Q22</f>
        <v>10022</v>
      </c>
      <c r="T22" s="81"/>
      <c r="U22" s="66"/>
      <c r="V22" s="69"/>
      <c r="W22" s="57"/>
      <c r="X22" s="69"/>
    </row>
    <row r="23" spans="2:24" ht="23" thickBot="1" x14ac:dyDescent="0.6">
      <c r="B23" s="151"/>
      <c r="C23" s="148"/>
      <c r="D23" s="149"/>
      <c r="E23" s="150"/>
      <c r="F23" s="151"/>
      <c r="G23" s="148"/>
      <c r="H23" s="149"/>
      <c r="I23" s="150"/>
      <c r="J23" s="208"/>
      <c r="K23" s="209"/>
      <c r="L23" s="210"/>
      <c r="M23" s="59"/>
      <c r="N23" s="211"/>
      <c r="O23" s="208" t="s">
        <v>156</v>
      </c>
      <c r="P23" s="209"/>
      <c r="Q23" s="210"/>
      <c r="R23" s="59"/>
      <c r="S23" s="210"/>
      <c r="T23" s="208"/>
      <c r="U23" s="209"/>
      <c r="V23" s="210"/>
      <c r="W23" s="59"/>
      <c r="X23" s="210"/>
    </row>
    <row r="24" spans="2:24" ht="21.65" customHeight="1" x14ac:dyDescent="0.55000000000000004">
      <c r="B24" s="93">
        <v>2</v>
      </c>
      <c r="C24" s="98" t="s">
        <v>58</v>
      </c>
      <c r="D24" s="99"/>
      <c r="E24" s="100"/>
      <c r="F24" s="93" t="s">
        <v>122</v>
      </c>
      <c r="G24" s="98" t="s">
        <v>49</v>
      </c>
      <c r="H24" s="99"/>
      <c r="I24" s="100"/>
      <c r="J24" s="81" t="s">
        <v>160</v>
      </c>
      <c r="K24" s="206" t="s">
        <v>157</v>
      </c>
      <c r="L24" s="70">
        <f>SUM(N24:N25)</f>
        <v>13444</v>
      </c>
      <c r="M24" s="57" t="s">
        <v>158</v>
      </c>
      <c r="N24" s="70">
        <f>B①_2_営業２課!M40</f>
        <v>12222</v>
      </c>
      <c r="O24" s="81" t="s">
        <v>160</v>
      </c>
      <c r="P24" s="206" t="s">
        <v>164</v>
      </c>
      <c r="Q24" s="70">
        <f>L24</f>
        <v>13444</v>
      </c>
      <c r="R24" s="206" t="s">
        <v>157</v>
      </c>
      <c r="S24" s="70">
        <f>Q24</f>
        <v>13444</v>
      </c>
      <c r="T24" s="81" t="s">
        <v>162</v>
      </c>
      <c r="U24" s="206" t="s">
        <v>167</v>
      </c>
      <c r="V24" s="70"/>
      <c r="W24" s="206" t="s">
        <v>167</v>
      </c>
      <c r="X24" s="70"/>
    </row>
    <row r="25" spans="2:24" ht="22.5" x14ac:dyDescent="0.55000000000000004">
      <c r="B25" s="93"/>
      <c r="C25" s="98"/>
      <c r="D25" s="99"/>
      <c r="E25" s="100"/>
      <c r="F25" s="93"/>
      <c r="G25" s="98"/>
      <c r="H25" s="99"/>
      <c r="I25" s="100"/>
      <c r="J25" s="81" t="s">
        <v>155</v>
      </c>
      <c r="K25" s="55" t="s">
        <v>163</v>
      </c>
      <c r="L25" s="64"/>
      <c r="M25" s="58" t="s">
        <v>159</v>
      </c>
      <c r="N25" s="70">
        <f>ROUNDDOWN(N24*0.1,0)</f>
        <v>1222</v>
      </c>
      <c r="O25" s="81" t="s">
        <v>156</v>
      </c>
      <c r="P25" s="55"/>
      <c r="Q25" s="64"/>
      <c r="R25" s="56"/>
      <c r="S25" s="64"/>
      <c r="T25" s="81"/>
      <c r="U25" s="55"/>
      <c r="V25" s="64"/>
      <c r="W25" s="56"/>
      <c r="X25" s="64"/>
    </row>
    <row r="26" spans="2:24" ht="22.5" x14ac:dyDescent="0.55000000000000004">
      <c r="B26" s="93"/>
      <c r="C26" s="98"/>
      <c r="D26" s="99"/>
      <c r="E26" s="100"/>
      <c r="F26" s="93"/>
      <c r="G26" s="98"/>
      <c r="H26" s="99"/>
      <c r="I26" s="100"/>
      <c r="J26" s="81"/>
      <c r="K26" s="55"/>
      <c r="L26" s="64"/>
      <c r="M26" s="58"/>
      <c r="N26" s="70"/>
      <c r="O26" s="62" t="s">
        <v>161</v>
      </c>
      <c r="P26" s="66" t="s">
        <v>165</v>
      </c>
      <c r="Q26" s="69">
        <f>Q24</f>
        <v>13444</v>
      </c>
      <c r="R26" s="57" t="s">
        <v>166</v>
      </c>
      <c r="S26" s="69">
        <f>Q26</f>
        <v>13444</v>
      </c>
      <c r="T26" s="81"/>
      <c r="U26" s="66"/>
      <c r="V26" s="69"/>
      <c r="W26" s="57"/>
      <c r="X26" s="69"/>
    </row>
    <row r="27" spans="2:24" ht="23" thickBot="1" x14ac:dyDescent="0.6">
      <c r="B27" s="151"/>
      <c r="C27" s="148"/>
      <c r="D27" s="149"/>
      <c r="E27" s="150"/>
      <c r="F27" s="151"/>
      <c r="G27" s="148"/>
      <c r="H27" s="149"/>
      <c r="I27" s="150"/>
      <c r="J27" s="208"/>
      <c r="K27" s="209"/>
      <c r="L27" s="210"/>
      <c r="M27" s="59"/>
      <c r="N27" s="211"/>
      <c r="O27" s="208" t="s">
        <v>156</v>
      </c>
      <c r="P27" s="209"/>
      <c r="Q27" s="210"/>
      <c r="R27" s="59"/>
      <c r="S27" s="210"/>
      <c r="T27" s="208"/>
      <c r="U27" s="209"/>
      <c r="V27" s="210"/>
      <c r="W27" s="59"/>
      <c r="X27" s="210"/>
    </row>
    <row r="28" spans="2:24" ht="21.65" customHeight="1" x14ac:dyDescent="0.55000000000000004">
      <c r="B28" s="93">
        <v>3</v>
      </c>
      <c r="C28" s="98" t="s">
        <v>57</v>
      </c>
      <c r="D28" s="99"/>
      <c r="E28" s="100"/>
      <c r="F28" s="93" t="s">
        <v>90</v>
      </c>
      <c r="G28" s="98" t="s">
        <v>62</v>
      </c>
      <c r="H28" s="99"/>
      <c r="I28" s="100"/>
      <c r="J28" s="81" t="s">
        <v>160</v>
      </c>
      <c r="K28" s="206" t="s">
        <v>168</v>
      </c>
      <c r="L28" s="70">
        <f>B①_1_営業1課!M43</f>
        <v>3000</v>
      </c>
      <c r="M28" s="57" t="s">
        <v>186</v>
      </c>
      <c r="N28" s="70">
        <f>L28+L29</f>
        <v>3300</v>
      </c>
      <c r="O28" s="81" t="s">
        <v>160</v>
      </c>
      <c r="P28" s="206" t="s">
        <v>186</v>
      </c>
      <c r="Q28" s="70">
        <f>N28</f>
        <v>3300</v>
      </c>
      <c r="R28" s="206" t="s">
        <v>172</v>
      </c>
      <c r="S28" s="70">
        <f>Q28</f>
        <v>3300</v>
      </c>
      <c r="T28" s="81" t="s">
        <v>162</v>
      </c>
      <c r="U28" s="206" t="s">
        <v>167</v>
      </c>
      <c r="V28" s="70"/>
      <c r="W28" s="206" t="s">
        <v>167</v>
      </c>
      <c r="X28" s="70"/>
    </row>
    <row r="29" spans="2:24" ht="22.5" x14ac:dyDescent="0.55000000000000004">
      <c r="B29" s="93"/>
      <c r="C29" s="98"/>
      <c r="D29" s="99"/>
      <c r="E29" s="100"/>
      <c r="F29" s="93"/>
      <c r="G29" s="98"/>
      <c r="H29" s="99"/>
      <c r="I29" s="100"/>
      <c r="J29" s="81" t="s">
        <v>155</v>
      </c>
      <c r="K29" s="58" t="s">
        <v>169</v>
      </c>
      <c r="L29" s="70">
        <f>ROUNDDOWN(L28*0.1,0)</f>
        <v>300</v>
      </c>
      <c r="M29" s="58" t="s">
        <v>171</v>
      </c>
      <c r="N29" s="70"/>
      <c r="O29" s="81" t="s">
        <v>156</v>
      </c>
      <c r="P29" s="55"/>
      <c r="Q29" s="64"/>
      <c r="R29" s="56"/>
      <c r="S29" s="64"/>
      <c r="T29" s="81"/>
      <c r="U29" s="55"/>
      <c r="V29" s="64"/>
      <c r="W29" s="56"/>
      <c r="X29" s="64"/>
    </row>
    <row r="30" spans="2:24" ht="22.5" x14ac:dyDescent="0.55000000000000004">
      <c r="B30" s="93"/>
      <c r="C30" s="98"/>
      <c r="D30" s="99"/>
      <c r="E30" s="100"/>
      <c r="F30" s="93"/>
      <c r="G30" s="98"/>
      <c r="H30" s="99"/>
      <c r="I30" s="100"/>
      <c r="J30" s="81"/>
      <c r="K30" s="55"/>
      <c r="L30" s="64"/>
      <c r="M30" s="58"/>
      <c r="N30" s="70"/>
      <c r="O30" s="62" t="s">
        <v>161</v>
      </c>
      <c r="P30" s="66" t="s">
        <v>173</v>
      </c>
      <c r="Q30" s="69">
        <f>Q28</f>
        <v>3300</v>
      </c>
      <c r="R30" s="66" t="s">
        <v>165</v>
      </c>
      <c r="S30" s="69">
        <f>Q30</f>
        <v>3300</v>
      </c>
      <c r="T30" s="81"/>
      <c r="U30" s="66"/>
      <c r="V30" s="69"/>
      <c r="W30" s="57"/>
      <c r="X30" s="69"/>
    </row>
    <row r="31" spans="2:24" ht="23" thickBot="1" x14ac:dyDescent="0.6">
      <c r="B31" s="151"/>
      <c r="C31" s="148"/>
      <c r="D31" s="149"/>
      <c r="E31" s="150"/>
      <c r="F31" s="151"/>
      <c r="G31" s="148"/>
      <c r="H31" s="149"/>
      <c r="I31" s="150"/>
      <c r="J31" s="208"/>
      <c r="K31" s="209"/>
      <c r="L31" s="210"/>
      <c r="M31" s="59"/>
      <c r="N31" s="211"/>
      <c r="O31" s="208" t="s">
        <v>156</v>
      </c>
      <c r="P31" s="209" t="s">
        <v>174</v>
      </c>
      <c r="Q31" s="210"/>
      <c r="R31" s="59"/>
      <c r="S31" s="210"/>
      <c r="T31" s="208"/>
      <c r="U31" s="209"/>
      <c r="V31" s="210"/>
      <c r="W31" s="59"/>
      <c r="X31" s="210"/>
    </row>
    <row r="32" spans="2:24" ht="21.65" customHeight="1" x14ac:dyDescent="0.55000000000000004">
      <c r="B32" s="93">
        <v>4</v>
      </c>
      <c r="C32" s="98" t="s">
        <v>58</v>
      </c>
      <c r="D32" s="99"/>
      <c r="E32" s="100"/>
      <c r="F32" s="93" t="s">
        <v>90</v>
      </c>
      <c r="G32" s="98" t="s">
        <v>62</v>
      </c>
      <c r="H32" s="99"/>
      <c r="I32" s="100"/>
      <c r="J32" s="81" t="s">
        <v>160</v>
      </c>
      <c r="K32" s="206" t="s">
        <v>168</v>
      </c>
      <c r="L32" s="70">
        <f>B①_2_営業２課!M44</f>
        <v>3000</v>
      </c>
      <c r="M32" s="57" t="s">
        <v>186</v>
      </c>
      <c r="N32" s="70">
        <f>L32+L33</f>
        <v>3300</v>
      </c>
      <c r="O32" s="81" t="s">
        <v>160</v>
      </c>
      <c r="P32" s="206" t="s">
        <v>186</v>
      </c>
      <c r="Q32" s="70">
        <f>N32</f>
        <v>3300</v>
      </c>
      <c r="R32" s="206" t="s">
        <v>172</v>
      </c>
      <c r="S32" s="70">
        <f>Q32</f>
        <v>3300</v>
      </c>
      <c r="T32" s="81" t="s">
        <v>162</v>
      </c>
      <c r="U32" s="206" t="s">
        <v>167</v>
      </c>
      <c r="V32" s="70"/>
      <c r="W32" s="206" t="s">
        <v>167</v>
      </c>
      <c r="X32" s="70"/>
    </row>
    <row r="33" spans="2:24" ht="22.5" x14ac:dyDescent="0.55000000000000004">
      <c r="B33" s="93"/>
      <c r="C33" s="98"/>
      <c r="D33" s="99"/>
      <c r="E33" s="100"/>
      <c r="F33" s="93"/>
      <c r="G33" s="98"/>
      <c r="H33" s="99"/>
      <c r="I33" s="100"/>
      <c r="J33" s="81" t="s">
        <v>155</v>
      </c>
      <c r="K33" s="58" t="s">
        <v>169</v>
      </c>
      <c r="L33" s="70">
        <f>ROUNDDOWN(L32*0.1,0)</f>
        <v>300</v>
      </c>
      <c r="M33" s="58" t="s">
        <v>171</v>
      </c>
      <c r="N33" s="70"/>
      <c r="O33" s="81" t="s">
        <v>156</v>
      </c>
      <c r="P33" s="55"/>
      <c r="Q33" s="64"/>
      <c r="R33" s="56"/>
      <c r="S33" s="64"/>
      <c r="T33" s="81"/>
      <c r="U33" s="55"/>
      <c r="V33" s="64"/>
      <c r="W33" s="56"/>
      <c r="X33" s="64"/>
    </row>
    <row r="34" spans="2:24" ht="22.5" x14ac:dyDescent="0.55000000000000004">
      <c r="B34" s="93"/>
      <c r="C34" s="98"/>
      <c r="D34" s="99"/>
      <c r="E34" s="100"/>
      <c r="F34" s="93"/>
      <c r="G34" s="98"/>
      <c r="H34" s="99"/>
      <c r="I34" s="100"/>
      <c r="J34" s="81"/>
      <c r="K34" s="55"/>
      <c r="L34" s="64"/>
      <c r="M34" s="58"/>
      <c r="N34" s="70"/>
      <c r="O34" s="62" t="s">
        <v>161</v>
      </c>
      <c r="P34" s="66" t="s">
        <v>173</v>
      </c>
      <c r="Q34" s="69">
        <f>Q32</f>
        <v>3300</v>
      </c>
      <c r="R34" s="66" t="s">
        <v>165</v>
      </c>
      <c r="S34" s="69">
        <f>Q34</f>
        <v>3300</v>
      </c>
      <c r="T34" s="81"/>
      <c r="U34" s="66"/>
      <c r="V34" s="69"/>
      <c r="W34" s="57"/>
      <c r="X34" s="69"/>
    </row>
    <row r="35" spans="2:24" ht="23" thickBot="1" x14ac:dyDescent="0.6">
      <c r="B35" s="151"/>
      <c r="C35" s="148"/>
      <c r="D35" s="149"/>
      <c r="E35" s="150"/>
      <c r="F35" s="151"/>
      <c r="G35" s="148"/>
      <c r="H35" s="149"/>
      <c r="I35" s="150"/>
      <c r="J35" s="208"/>
      <c r="K35" s="209"/>
      <c r="L35" s="210"/>
      <c r="M35" s="59"/>
      <c r="N35" s="211"/>
      <c r="O35" s="208" t="s">
        <v>156</v>
      </c>
      <c r="P35" s="209" t="s">
        <v>174</v>
      </c>
      <c r="Q35" s="210"/>
      <c r="R35" s="59"/>
      <c r="S35" s="210"/>
      <c r="T35" s="208"/>
      <c r="U35" s="209"/>
      <c r="V35" s="210"/>
      <c r="W35" s="59"/>
      <c r="X35" s="210"/>
    </row>
    <row r="36" spans="2:24" ht="22.5" x14ac:dyDescent="0.55000000000000004">
      <c r="B36" s="93">
        <v>5</v>
      </c>
      <c r="C36" s="98" t="s">
        <v>175</v>
      </c>
      <c r="D36" s="99"/>
      <c r="E36" s="100"/>
      <c r="F36" s="93" t="s">
        <v>176</v>
      </c>
      <c r="G36" s="98" t="s">
        <v>177</v>
      </c>
      <c r="H36" s="99"/>
      <c r="I36" s="100"/>
      <c r="J36" s="81" t="s">
        <v>160</v>
      </c>
      <c r="K36" s="206" t="s">
        <v>178</v>
      </c>
      <c r="L36" s="70">
        <f>B②_1購買課!M39</f>
        <v>8888</v>
      </c>
      <c r="M36" s="57" t="s">
        <v>170</v>
      </c>
      <c r="N36" s="70">
        <f>L36+L37</f>
        <v>9776</v>
      </c>
      <c r="O36" s="81" t="s">
        <v>160</v>
      </c>
      <c r="P36" s="206" t="s">
        <v>170</v>
      </c>
      <c r="Q36" s="70">
        <f>N36</f>
        <v>9776</v>
      </c>
      <c r="R36" s="206" t="s">
        <v>172</v>
      </c>
      <c r="S36" s="70">
        <f>Q36</f>
        <v>9776</v>
      </c>
      <c r="T36" s="81" t="s">
        <v>162</v>
      </c>
      <c r="U36" s="206" t="s">
        <v>167</v>
      </c>
      <c r="V36" s="70"/>
      <c r="W36" s="206" t="s">
        <v>167</v>
      </c>
      <c r="X36" s="70"/>
    </row>
    <row r="37" spans="2:24" ht="22.5" x14ac:dyDescent="0.55000000000000004">
      <c r="B37" s="93"/>
      <c r="C37" s="98"/>
      <c r="D37" s="99"/>
      <c r="E37" s="100"/>
      <c r="F37" s="93"/>
      <c r="G37" s="98"/>
      <c r="H37" s="99"/>
      <c r="I37" s="100"/>
      <c r="J37" s="81" t="s">
        <v>155</v>
      </c>
      <c r="K37" s="58" t="s">
        <v>169</v>
      </c>
      <c r="L37" s="70">
        <f>ROUNDDOWN(L36*0.1,0)</f>
        <v>888</v>
      </c>
      <c r="M37" s="58" t="s">
        <v>171</v>
      </c>
      <c r="N37" s="70"/>
      <c r="O37" s="81" t="s">
        <v>156</v>
      </c>
      <c r="P37" s="55"/>
      <c r="Q37" s="64"/>
      <c r="R37" s="56"/>
      <c r="S37" s="64"/>
      <c r="T37" s="81"/>
      <c r="U37" s="55"/>
      <c r="V37" s="64"/>
      <c r="W37" s="56"/>
      <c r="X37" s="64"/>
    </row>
    <row r="38" spans="2:24" ht="22.5" x14ac:dyDescent="0.55000000000000004">
      <c r="B38" s="93"/>
      <c r="C38" s="98"/>
      <c r="D38" s="99"/>
      <c r="E38" s="100"/>
      <c r="F38" s="93"/>
      <c r="G38" s="98"/>
      <c r="H38" s="99"/>
      <c r="I38" s="100"/>
      <c r="J38" s="81"/>
      <c r="K38" s="55"/>
      <c r="L38" s="64"/>
      <c r="M38" s="58"/>
      <c r="N38" s="70"/>
      <c r="O38" s="62" t="s">
        <v>161</v>
      </c>
      <c r="P38" s="66" t="s">
        <v>173</v>
      </c>
      <c r="Q38" s="69">
        <f>Q36</f>
        <v>9776</v>
      </c>
      <c r="R38" s="66" t="s">
        <v>165</v>
      </c>
      <c r="S38" s="69">
        <f>Q38</f>
        <v>9776</v>
      </c>
      <c r="T38" s="81"/>
      <c r="U38" s="66"/>
      <c r="V38" s="69"/>
      <c r="W38" s="57"/>
      <c r="X38" s="69"/>
    </row>
    <row r="39" spans="2:24" ht="23" thickBot="1" x14ac:dyDescent="0.6">
      <c r="B39" s="151"/>
      <c r="C39" s="148"/>
      <c r="D39" s="149"/>
      <c r="E39" s="150"/>
      <c r="F39" s="151"/>
      <c r="G39" s="148"/>
      <c r="H39" s="149"/>
      <c r="I39" s="150"/>
      <c r="J39" s="208"/>
      <c r="K39" s="209"/>
      <c r="L39" s="210"/>
      <c r="M39" s="59"/>
      <c r="N39" s="211"/>
      <c r="O39" s="208" t="s">
        <v>156</v>
      </c>
      <c r="P39" s="209" t="s">
        <v>174</v>
      </c>
      <c r="Q39" s="210"/>
      <c r="R39" s="59"/>
      <c r="S39" s="210"/>
      <c r="T39" s="208"/>
      <c r="U39" s="209"/>
      <c r="V39" s="210"/>
      <c r="W39" s="59"/>
      <c r="X39" s="210"/>
    </row>
    <row r="40" spans="2:24" ht="22.5" x14ac:dyDescent="0.55000000000000004">
      <c r="B40" s="93">
        <v>6</v>
      </c>
      <c r="C40" s="98" t="s">
        <v>175</v>
      </c>
      <c r="D40" s="99"/>
      <c r="E40" s="100"/>
      <c r="F40" s="93" t="s">
        <v>90</v>
      </c>
      <c r="G40" s="98" t="s">
        <v>179</v>
      </c>
      <c r="H40" s="99"/>
      <c r="I40" s="100"/>
      <c r="J40" s="81" t="s">
        <v>160</v>
      </c>
      <c r="K40" s="206" t="s">
        <v>180</v>
      </c>
      <c r="L40" s="70">
        <f>B②_1購買課!M43</f>
        <v>-777</v>
      </c>
      <c r="M40" s="57" t="s">
        <v>181</v>
      </c>
      <c r="N40" s="70">
        <f>L40+L41</f>
        <v>-777</v>
      </c>
      <c r="O40" s="81" t="s">
        <v>160</v>
      </c>
      <c r="P40" s="206"/>
      <c r="Q40" s="70"/>
      <c r="R40" s="206"/>
      <c r="S40" s="70"/>
      <c r="T40" s="81" t="s">
        <v>162</v>
      </c>
      <c r="U40" s="206" t="s">
        <v>167</v>
      </c>
      <c r="V40" s="70"/>
      <c r="W40" s="206" t="s">
        <v>167</v>
      </c>
      <c r="X40" s="70"/>
    </row>
    <row r="41" spans="2:24" ht="22.5" x14ac:dyDescent="0.55000000000000004">
      <c r="B41" s="93"/>
      <c r="C41" s="98"/>
      <c r="D41" s="99"/>
      <c r="E41" s="100"/>
      <c r="F41" s="93"/>
      <c r="G41" s="98"/>
      <c r="H41" s="99"/>
      <c r="I41" s="100"/>
      <c r="J41" s="81" t="s">
        <v>155</v>
      </c>
      <c r="K41" s="58"/>
      <c r="L41" s="70"/>
      <c r="M41" s="58" t="s">
        <v>182</v>
      </c>
      <c r="N41" s="70"/>
      <c r="O41" s="81" t="s">
        <v>156</v>
      </c>
      <c r="P41" s="55"/>
      <c r="Q41" s="64"/>
      <c r="R41" s="56"/>
      <c r="S41" s="64"/>
      <c r="T41" s="81"/>
      <c r="U41" s="55"/>
      <c r="V41" s="64"/>
      <c r="W41" s="56"/>
      <c r="X41" s="64"/>
    </row>
    <row r="42" spans="2:24" ht="22.5" x14ac:dyDescent="0.55000000000000004">
      <c r="B42" s="93"/>
      <c r="C42" s="98"/>
      <c r="D42" s="99"/>
      <c r="E42" s="100"/>
      <c r="F42" s="93"/>
      <c r="G42" s="98"/>
      <c r="H42" s="99"/>
      <c r="I42" s="100"/>
      <c r="J42" s="81"/>
      <c r="K42" s="55"/>
      <c r="L42" s="64"/>
      <c r="M42" s="58"/>
      <c r="N42" s="70"/>
      <c r="O42" s="62" t="s">
        <v>161</v>
      </c>
      <c r="P42" s="66"/>
      <c r="Q42" s="69"/>
      <c r="R42" s="66"/>
      <c r="S42" s="69"/>
      <c r="T42" s="81"/>
      <c r="U42" s="66"/>
      <c r="V42" s="69"/>
      <c r="W42" s="57"/>
      <c r="X42" s="69"/>
    </row>
    <row r="43" spans="2:24" ht="23" thickBot="1" x14ac:dyDescent="0.6">
      <c r="B43" s="151"/>
      <c r="C43" s="148"/>
      <c r="D43" s="149"/>
      <c r="E43" s="150"/>
      <c r="F43" s="151"/>
      <c r="G43" s="148"/>
      <c r="H43" s="149"/>
      <c r="I43" s="150"/>
      <c r="J43" s="208"/>
      <c r="K43" s="209"/>
      <c r="L43" s="210"/>
      <c r="M43" s="59"/>
      <c r="N43" s="211"/>
      <c r="O43" s="208" t="s">
        <v>156</v>
      </c>
      <c r="P43" s="209"/>
      <c r="Q43" s="210"/>
      <c r="R43" s="59"/>
      <c r="S43" s="210"/>
      <c r="T43" s="208"/>
      <c r="U43" s="209"/>
      <c r="V43" s="210"/>
      <c r="W43" s="59"/>
      <c r="X43" s="210"/>
    </row>
    <row r="44" spans="2:24" ht="22.5" x14ac:dyDescent="0.55000000000000004">
      <c r="B44" s="93">
        <v>7</v>
      </c>
      <c r="C44" s="98" t="s">
        <v>175</v>
      </c>
      <c r="D44" s="99"/>
      <c r="E44" s="100"/>
      <c r="F44" s="93" t="s">
        <v>53</v>
      </c>
      <c r="G44" s="98" t="s">
        <v>76</v>
      </c>
      <c r="H44" s="99"/>
      <c r="I44" s="100"/>
      <c r="J44" s="81" t="s">
        <v>160</v>
      </c>
      <c r="K44" s="206" t="s">
        <v>183</v>
      </c>
      <c r="L44" s="70">
        <f>B②_1購買課!M51</f>
        <v>4222</v>
      </c>
      <c r="M44" s="57" t="s">
        <v>184</v>
      </c>
      <c r="N44" s="70">
        <f>L44+L45</f>
        <v>4222</v>
      </c>
      <c r="O44" s="81" t="s">
        <v>160</v>
      </c>
      <c r="P44" s="206" t="s">
        <v>186</v>
      </c>
      <c r="Q44" s="70">
        <f>N44</f>
        <v>4222</v>
      </c>
      <c r="R44" s="206" t="s">
        <v>172</v>
      </c>
      <c r="S44" s="70">
        <f>Q44</f>
        <v>4222</v>
      </c>
      <c r="T44" s="81" t="s">
        <v>162</v>
      </c>
      <c r="U44" s="206" t="s">
        <v>167</v>
      </c>
      <c r="V44" s="70"/>
      <c r="W44" s="206" t="s">
        <v>167</v>
      </c>
      <c r="X44" s="70"/>
    </row>
    <row r="45" spans="2:24" ht="22.5" x14ac:dyDescent="0.55000000000000004">
      <c r="B45" s="93"/>
      <c r="C45" s="98"/>
      <c r="D45" s="99"/>
      <c r="E45" s="100"/>
      <c r="F45" s="93"/>
      <c r="G45" s="98"/>
      <c r="H45" s="99"/>
      <c r="I45" s="100"/>
      <c r="J45" s="81" t="s">
        <v>155</v>
      </c>
      <c r="K45" s="58"/>
      <c r="L45" s="70"/>
      <c r="M45" s="58" t="s">
        <v>185</v>
      </c>
      <c r="N45" s="70"/>
      <c r="O45" s="81" t="s">
        <v>155</v>
      </c>
      <c r="P45" s="55"/>
      <c r="Q45" s="64"/>
      <c r="R45" s="56"/>
      <c r="S45" s="64"/>
      <c r="T45" s="81"/>
      <c r="U45" s="55"/>
      <c r="V45" s="64"/>
      <c r="W45" s="56"/>
      <c r="X45" s="64"/>
    </row>
    <row r="46" spans="2:24" ht="22.5" x14ac:dyDescent="0.55000000000000004">
      <c r="B46" s="93"/>
      <c r="C46" s="98"/>
      <c r="D46" s="99"/>
      <c r="E46" s="100"/>
      <c r="F46" s="93"/>
      <c r="G46" s="98"/>
      <c r="H46" s="99"/>
      <c r="I46" s="100"/>
      <c r="J46" s="81"/>
      <c r="K46" s="55"/>
      <c r="L46" s="64"/>
      <c r="M46" s="58"/>
      <c r="N46" s="70"/>
      <c r="O46" s="62" t="s">
        <v>161</v>
      </c>
      <c r="P46" s="66" t="s">
        <v>187</v>
      </c>
      <c r="Q46" s="69">
        <f>Q44</f>
        <v>4222</v>
      </c>
      <c r="R46" s="66" t="s">
        <v>165</v>
      </c>
      <c r="S46" s="69">
        <f>Q46</f>
        <v>4222</v>
      </c>
      <c r="T46" s="81"/>
      <c r="U46" s="66"/>
      <c r="V46" s="69"/>
      <c r="W46" s="57"/>
      <c r="X46" s="69"/>
    </row>
    <row r="47" spans="2:24" ht="23" thickBot="1" x14ac:dyDescent="0.6">
      <c r="B47" s="151"/>
      <c r="C47" s="148"/>
      <c r="D47" s="149"/>
      <c r="E47" s="150"/>
      <c r="F47" s="151"/>
      <c r="G47" s="148"/>
      <c r="H47" s="149"/>
      <c r="I47" s="150"/>
      <c r="J47" s="208"/>
      <c r="K47" s="209"/>
      <c r="L47" s="210"/>
      <c r="M47" s="59"/>
      <c r="N47" s="211"/>
      <c r="O47" s="208" t="s">
        <v>155</v>
      </c>
      <c r="P47" s="209" t="s">
        <v>174</v>
      </c>
      <c r="Q47" s="210"/>
      <c r="R47" s="59"/>
      <c r="S47" s="210"/>
      <c r="T47" s="208"/>
      <c r="U47" s="209"/>
      <c r="V47" s="210"/>
      <c r="W47" s="59"/>
      <c r="X47" s="210"/>
    </row>
    <row r="48" spans="2:24" ht="22.5" x14ac:dyDescent="0.55000000000000004">
      <c r="B48" s="93">
        <v>8</v>
      </c>
      <c r="C48" s="98" t="s">
        <v>175</v>
      </c>
      <c r="D48" s="99"/>
      <c r="E48" s="100"/>
      <c r="F48" s="93" t="s">
        <v>188</v>
      </c>
      <c r="G48" s="98" t="s">
        <v>145</v>
      </c>
      <c r="H48" s="99"/>
      <c r="I48" s="100"/>
      <c r="J48" s="81" t="s">
        <v>160</v>
      </c>
      <c r="K48" s="206" t="s">
        <v>189</v>
      </c>
      <c r="L48" s="70">
        <f>B②_1購買課!M55</f>
        <v>3200</v>
      </c>
      <c r="M48" s="57" t="s">
        <v>186</v>
      </c>
      <c r="N48" s="70">
        <f>L48+L49</f>
        <v>3520</v>
      </c>
      <c r="O48" s="81" t="s">
        <v>160</v>
      </c>
      <c r="P48" s="206" t="s">
        <v>186</v>
      </c>
      <c r="Q48" s="70">
        <f>N48</f>
        <v>3520</v>
      </c>
      <c r="R48" s="206" t="s">
        <v>172</v>
      </c>
      <c r="S48" s="70">
        <f>Q48</f>
        <v>3520</v>
      </c>
      <c r="T48" s="81" t="s">
        <v>162</v>
      </c>
      <c r="U48" s="206" t="s">
        <v>167</v>
      </c>
      <c r="V48" s="70"/>
      <c r="W48" s="206" t="s">
        <v>167</v>
      </c>
      <c r="X48" s="70"/>
    </row>
    <row r="49" spans="2:24" ht="22.5" x14ac:dyDescent="0.55000000000000004">
      <c r="B49" s="93"/>
      <c r="C49" s="98"/>
      <c r="D49" s="99"/>
      <c r="E49" s="100"/>
      <c r="F49" s="93"/>
      <c r="G49" s="98"/>
      <c r="H49" s="99"/>
      <c r="I49" s="100"/>
      <c r="J49" s="81" t="s">
        <v>155</v>
      </c>
      <c r="K49" s="58" t="s">
        <v>169</v>
      </c>
      <c r="L49" s="70">
        <f>ROUNDDOWN(L48*0.1,0)</f>
        <v>320</v>
      </c>
      <c r="M49" s="58" t="s">
        <v>185</v>
      </c>
      <c r="N49" s="70"/>
      <c r="O49" s="81" t="s">
        <v>155</v>
      </c>
      <c r="P49" s="55"/>
      <c r="Q49" s="64"/>
      <c r="R49" s="56"/>
      <c r="S49" s="64"/>
      <c r="T49" s="81"/>
      <c r="U49" s="55"/>
      <c r="V49" s="64"/>
      <c r="W49" s="56"/>
      <c r="X49" s="64"/>
    </row>
    <row r="50" spans="2:24" ht="22.5" x14ac:dyDescent="0.55000000000000004">
      <c r="B50" s="93"/>
      <c r="C50" s="98"/>
      <c r="D50" s="99"/>
      <c r="E50" s="100"/>
      <c r="F50" s="93"/>
      <c r="G50" s="98"/>
      <c r="H50" s="99"/>
      <c r="I50" s="100"/>
      <c r="J50" s="81"/>
      <c r="K50" s="55"/>
      <c r="L50" s="64"/>
      <c r="M50" s="58"/>
      <c r="N50" s="70"/>
      <c r="O50" s="62" t="s">
        <v>161</v>
      </c>
      <c r="P50" s="66" t="s">
        <v>173</v>
      </c>
      <c r="Q50" s="69">
        <f>Q48</f>
        <v>3520</v>
      </c>
      <c r="R50" s="66" t="s">
        <v>165</v>
      </c>
      <c r="S50" s="69">
        <f>Q50</f>
        <v>3520</v>
      </c>
      <c r="T50" s="81"/>
      <c r="U50" s="66"/>
      <c r="V50" s="69"/>
      <c r="W50" s="57"/>
      <c r="X50" s="69"/>
    </row>
    <row r="51" spans="2:24" ht="22.5" x14ac:dyDescent="0.55000000000000004">
      <c r="B51" s="94"/>
      <c r="C51" s="101"/>
      <c r="D51" s="102"/>
      <c r="E51" s="103"/>
      <c r="F51" s="94"/>
      <c r="G51" s="101"/>
      <c r="H51" s="102"/>
      <c r="I51" s="103"/>
      <c r="J51" s="82"/>
      <c r="K51" s="56"/>
      <c r="L51" s="65"/>
      <c r="M51" s="68"/>
      <c r="N51" s="71"/>
      <c r="O51" s="82" t="s">
        <v>155</v>
      </c>
      <c r="P51" s="56" t="s">
        <v>174</v>
      </c>
      <c r="Q51" s="65"/>
      <c r="R51" s="68"/>
      <c r="S51" s="65"/>
      <c r="T51" s="82"/>
      <c r="U51" s="56"/>
      <c r="V51" s="65"/>
      <c r="W51" s="68"/>
      <c r="X51" s="65"/>
    </row>
  </sheetData>
  <mergeCells count="48">
    <mergeCell ref="C8:H8"/>
    <mergeCell ref="B2:Y2"/>
    <mergeCell ref="Z2:AC2"/>
    <mergeCell ref="B4:AK4"/>
    <mergeCell ref="B5:AK5"/>
    <mergeCell ref="C7:H7"/>
    <mergeCell ref="F32:F35"/>
    <mergeCell ref="B9:AK9"/>
    <mergeCell ref="B11:AK11"/>
    <mergeCell ref="B14:X14"/>
    <mergeCell ref="G19:I19"/>
    <mergeCell ref="T17:X17"/>
    <mergeCell ref="T18:X18"/>
    <mergeCell ref="C24:E27"/>
    <mergeCell ref="C28:E31"/>
    <mergeCell ref="C32:E35"/>
    <mergeCell ref="G48:I51"/>
    <mergeCell ref="B36:B39"/>
    <mergeCell ref="G36:I39"/>
    <mergeCell ref="C36:E39"/>
    <mergeCell ref="F36:F39"/>
    <mergeCell ref="B24:B27"/>
    <mergeCell ref="G24:I27"/>
    <mergeCell ref="B28:B31"/>
    <mergeCell ref="G28:I31"/>
    <mergeCell ref="B32:B35"/>
    <mergeCell ref="G32:I35"/>
    <mergeCell ref="F24:F27"/>
    <mergeCell ref="F28:F31"/>
    <mergeCell ref="B20:B23"/>
    <mergeCell ref="C20:E23"/>
    <mergeCell ref="G20:I23"/>
    <mergeCell ref="J17:O17"/>
    <mergeCell ref="J18:N18"/>
    <mergeCell ref="O18:S18"/>
    <mergeCell ref="F20:F23"/>
    <mergeCell ref="C19:E19"/>
    <mergeCell ref="B48:B51"/>
    <mergeCell ref="C48:E51"/>
    <mergeCell ref="B40:B43"/>
    <mergeCell ref="C40:E43"/>
    <mergeCell ref="F40:F43"/>
    <mergeCell ref="F48:F51"/>
    <mergeCell ref="G40:I43"/>
    <mergeCell ref="B44:B47"/>
    <mergeCell ref="C44:E47"/>
    <mergeCell ref="F44:F47"/>
    <mergeCell ref="G44:I47"/>
  </mergeCells>
  <phoneticPr fontId="1"/>
  <printOptions horizontalCentered="1"/>
  <pageMargins left="0" right="0" top="0.55118110236220474" bottom="0.55118110236220474" header="0.31496062992125984" footer="0.31496062992125984"/>
  <pageSetup paperSize="8" scale="6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U64"/>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24" t="s">
        <v>25</v>
      </c>
      <c r="C2" s="124"/>
      <c r="D2" s="124"/>
      <c r="E2" s="124"/>
      <c r="F2" s="124"/>
      <c r="G2" s="124"/>
      <c r="H2" s="124"/>
      <c r="I2" s="124"/>
      <c r="J2" s="125" t="s">
        <v>132</v>
      </c>
      <c r="K2" s="125"/>
      <c r="L2" s="125"/>
      <c r="M2" s="35" t="s">
        <v>111</v>
      </c>
      <c r="N2" s="35"/>
      <c r="O2" s="35"/>
      <c r="P2" s="35"/>
      <c r="Q2" s="35"/>
      <c r="R2" s="35"/>
      <c r="S2" s="35"/>
      <c r="T2" s="5"/>
    </row>
    <row r="3" spans="2:20" ht="31.5" x14ac:dyDescent="1.05">
      <c r="B3" s="6"/>
      <c r="C3" s="28" t="s">
        <v>131</v>
      </c>
      <c r="D3" s="6"/>
      <c r="E3" s="6"/>
      <c r="F3" s="6"/>
      <c r="G3" s="28"/>
      <c r="H3" s="6"/>
      <c r="I3" s="6"/>
      <c r="J3" s="7"/>
      <c r="K3" s="7"/>
      <c r="L3" s="36" t="s">
        <v>191</v>
      </c>
      <c r="M3" s="7"/>
      <c r="N3" s="36"/>
      <c r="O3" s="7"/>
      <c r="P3" s="7"/>
      <c r="Q3" s="7"/>
      <c r="R3" s="7"/>
      <c r="S3" s="7"/>
      <c r="T3" s="8"/>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75" customHeight="1" x14ac:dyDescent="0.55000000000000004">
      <c r="B5" s="107" t="s">
        <v>60</v>
      </c>
      <c r="C5" s="108"/>
      <c r="D5" s="108"/>
      <c r="E5" s="108"/>
      <c r="F5" s="108"/>
      <c r="G5" s="108"/>
      <c r="H5" s="108"/>
      <c r="I5" s="108"/>
      <c r="J5" s="108"/>
      <c r="K5" s="108"/>
      <c r="L5" s="108"/>
      <c r="M5" s="108"/>
      <c r="N5" s="108"/>
      <c r="O5" s="108"/>
      <c r="P5" s="108"/>
      <c r="Q5" s="108"/>
      <c r="R5" s="108"/>
      <c r="S5" s="108"/>
      <c r="T5" s="109"/>
    </row>
    <row r="6" spans="2:20" ht="6" customHeight="1" x14ac:dyDescent="0.55000000000000004"/>
    <row r="7" spans="2:20" ht="28.5" x14ac:dyDescent="0.95">
      <c r="B7" s="10">
        <v>2</v>
      </c>
      <c r="C7" s="120" t="s">
        <v>133</v>
      </c>
      <c r="D7" s="121"/>
      <c r="E7" s="122"/>
      <c r="F7" s="9">
        <v>1</v>
      </c>
      <c r="G7" s="123" t="s">
        <v>23</v>
      </c>
      <c r="H7" s="123"/>
      <c r="I7" s="123"/>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07" t="s">
        <v>69</v>
      </c>
      <c r="C9" s="108"/>
      <c r="D9" s="108"/>
      <c r="E9" s="108"/>
      <c r="F9" s="108"/>
      <c r="G9" s="108"/>
      <c r="H9" s="108"/>
      <c r="I9" s="108"/>
      <c r="J9" s="108"/>
      <c r="K9" s="108"/>
      <c r="L9" s="108"/>
      <c r="M9" s="108"/>
      <c r="N9" s="108"/>
      <c r="O9" s="108"/>
      <c r="P9" s="108"/>
      <c r="Q9" s="108"/>
      <c r="R9" s="108"/>
      <c r="S9" s="108"/>
      <c r="T9" s="109"/>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07" t="s">
        <v>135</v>
      </c>
      <c r="C11" s="108"/>
      <c r="D11" s="108"/>
      <c r="E11" s="108"/>
      <c r="F11" s="108"/>
      <c r="G11" s="108"/>
      <c r="H11" s="108"/>
      <c r="I11" s="108"/>
      <c r="J11" s="108"/>
      <c r="K11" s="108"/>
      <c r="L11" s="108"/>
      <c r="M11" s="108"/>
      <c r="N11" s="108"/>
      <c r="O11" s="108"/>
      <c r="P11" s="108"/>
      <c r="Q11" s="108"/>
      <c r="R11" s="108"/>
      <c r="S11" s="108"/>
      <c r="T11" s="109"/>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52"/>
      <c r="D15" s="115" t="s">
        <v>192</v>
      </c>
      <c r="E15" s="116"/>
      <c r="F15" s="40"/>
      <c r="G15" s="72" t="s">
        <v>193</v>
      </c>
      <c r="H15" s="72"/>
      <c r="I15" s="72"/>
      <c r="J15" s="72"/>
      <c r="K15" s="72"/>
      <c r="L15" s="72"/>
      <c r="M15" s="40"/>
      <c r="N15" s="40"/>
      <c r="O15" s="40"/>
      <c r="P15" s="40"/>
      <c r="Q15" s="40"/>
      <c r="R15" s="40"/>
      <c r="S15" s="40"/>
      <c r="T15" s="41"/>
    </row>
    <row r="16" spans="2:20" ht="19.75" customHeight="1" thickBot="1" x14ac:dyDescent="0.6">
      <c r="B16" s="39"/>
      <c r="C16" s="40"/>
      <c r="D16" s="113" t="s">
        <v>56</v>
      </c>
      <c r="E16" s="114"/>
      <c r="F16" s="40"/>
      <c r="G16" s="40" t="s">
        <v>39</v>
      </c>
      <c r="H16" s="40"/>
      <c r="I16" s="40"/>
      <c r="J16" s="40"/>
      <c r="K16" s="40"/>
      <c r="L16" s="40"/>
      <c r="M16" s="40"/>
      <c r="N16" s="40"/>
      <c r="O16" s="40"/>
      <c r="P16" s="40"/>
      <c r="Q16" s="40"/>
      <c r="R16" s="40"/>
      <c r="S16" s="40"/>
      <c r="T16" s="41"/>
    </row>
    <row r="17" spans="1:21" ht="19.75" customHeight="1" thickBot="1" x14ac:dyDescent="0.6">
      <c r="B17" s="39"/>
      <c r="C17" s="40"/>
      <c r="D17" s="40"/>
      <c r="E17" s="113" t="s">
        <v>57</v>
      </c>
      <c r="F17" s="114"/>
      <c r="G17" s="40" t="s">
        <v>39</v>
      </c>
      <c r="H17" s="40"/>
      <c r="I17" s="40"/>
      <c r="J17" s="40"/>
      <c r="K17" s="40"/>
      <c r="L17" s="40"/>
      <c r="M17" s="40"/>
      <c r="N17" s="40"/>
      <c r="O17" s="40"/>
      <c r="P17" s="40"/>
      <c r="Q17" s="40"/>
      <c r="R17" s="40"/>
      <c r="S17" s="40"/>
      <c r="T17" s="41"/>
    </row>
    <row r="18" spans="1:21" ht="19.75" customHeight="1" thickBot="1" x14ac:dyDescent="0.6">
      <c r="B18" s="39"/>
      <c r="C18" s="40"/>
      <c r="D18" s="40"/>
      <c r="E18" s="113" t="s">
        <v>58</v>
      </c>
      <c r="F18" s="114"/>
      <c r="G18" s="40" t="s">
        <v>39</v>
      </c>
      <c r="H18" s="40"/>
      <c r="I18" s="40"/>
      <c r="J18" s="40"/>
      <c r="K18" s="40"/>
      <c r="L18" s="40"/>
      <c r="M18" s="40"/>
      <c r="N18" s="40"/>
      <c r="O18" s="40"/>
      <c r="P18" s="40"/>
      <c r="Q18" s="40"/>
      <c r="R18" s="40"/>
      <c r="S18" s="40"/>
      <c r="T18" s="41"/>
    </row>
    <row r="19" spans="1:21" ht="19.75" customHeight="1" thickBot="1" x14ac:dyDescent="0.6">
      <c r="B19" s="39"/>
      <c r="C19" s="40"/>
      <c r="D19" s="113" t="s">
        <v>59</v>
      </c>
      <c r="E19" s="114"/>
      <c r="F19" s="40"/>
      <c r="G19" s="40" t="s">
        <v>44</v>
      </c>
      <c r="H19" s="40"/>
      <c r="I19" s="40"/>
      <c r="J19" s="40"/>
      <c r="K19" s="40"/>
      <c r="L19" s="40"/>
      <c r="M19" s="40"/>
      <c r="N19" s="40"/>
      <c r="O19" s="40"/>
      <c r="P19" s="40"/>
      <c r="Q19" s="40"/>
      <c r="R19" s="40"/>
      <c r="S19" s="40"/>
      <c r="T19" s="41"/>
    </row>
    <row r="20" spans="1:21" ht="19.75" customHeight="1" x14ac:dyDescent="0.55000000000000004">
      <c r="B20" s="39"/>
      <c r="C20" s="40"/>
      <c r="D20" s="40"/>
      <c r="E20" s="40"/>
      <c r="F20" s="40"/>
      <c r="G20" s="40"/>
      <c r="H20" s="40"/>
      <c r="I20" s="40"/>
      <c r="J20" s="40"/>
      <c r="K20" s="40"/>
      <c r="L20" s="40"/>
      <c r="M20" s="40"/>
      <c r="N20" s="40"/>
      <c r="O20" s="40"/>
      <c r="P20" s="40"/>
      <c r="Q20" s="40"/>
      <c r="R20" s="40"/>
      <c r="S20" s="40"/>
      <c r="T20" s="41"/>
    </row>
    <row r="21" spans="1:21" ht="19.75" customHeight="1" x14ac:dyDescent="0.55000000000000004">
      <c r="B21" s="145" t="s">
        <v>133</v>
      </c>
      <c r="C21" s="146"/>
      <c r="D21" s="146"/>
      <c r="E21" s="147"/>
      <c r="F21" s="40"/>
      <c r="G21" s="40"/>
      <c r="H21" s="40"/>
      <c r="I21" s="40"/>
      <c r="J21" s="40"/>
      <c r="K21" s="40"/>
      <c r="L21" s="40"/>
      <c r="M21" s="40"/>
      <c r="N21" s="40"/>
      <c r="O21" s="40"/>
      <c r="P21" s="40"/>
      <c r="Q21" s="40"/>
      <c r="R21" s="40"/>
      <c r="S21" s="40"/>
      <c r="T21" s="41"/>
    </row>
    <row r="22" spans="1:21" ht="19.75" customHeight="1" thickBot="1" x14ac:dyDescent="0.6">
      <c r="B22" s="51"/>
      <c r="C22" s="52"/>
      <c r="D22" s="52"/>
      <c r="E22" s="52"/>
      <c r="F22" s="40"/>
      <c r="G22" s="40"/>
      <c r="H22" s="40"/>
      <c r="I22" s="40"/>
      <c r="J22" s="40"/>
      <c r="K22" s="40"/>
      <c r="L22" s="40"/>
      <c r="M22" s="40"/>
      <c r="N22" s="40"/>
      <c r="O22" s="40"/>
      <c r="P22" s="40"/>
      <c r="Q22" s="40"/>
      <c r="R22" s="40"/>
      <c r="S22" s="40"/>
      <c r="T22" s="41"/>
    </row>
    <row r="23" spans="1:21" ht="19.75" customHeight="1" thickBot="1" x14ac:dyDescent="0.6">
      <c r="B23" s="39"/>
      <c r="C23" s="113" t="s">
        <v>195</v>
      </c>
      <c r="D23" s="117"/>
      <c r="E23" s="114"/>
      <c r="F23" s="13"/>
      <c r="G23" s="13"/>
      <c r="H23" s="13"/>
      <c r="I23" s="113" t="s">
        <v>196</v>
      </c>
      <c r="J23" s="117"/>
      <c r="K23" s="144"/>
      <c r="L23" s="13"/>
      <c r="M23" s="13"/>
      <c r="N23" s="40"/>
      <c r="O23" s="113" t="s">
        <v>194</v>
      </c>
      <c r="P23" s="117"/>
      <c r="Q23" s="144"/>
      <c r="R23" s="13"/>
      <c r="S23" s="13"/>
      <c r="T23" s="41"/>
    </row>
    <row r="24" spans="1:21" ht="19.75" customHeight="1" thickBot="1" x14ac:dyDescent="0.6">
      <c r="B24" s="39"/>
      <c r="C24" s="73"/>
      <c r="D24" s="115" t="s">
        <v>192</v>
      </c>
      <c r="E24" s="132"/>
      <c r="F24" s="116"/>
      <c r="G24" s="13"/>
      <c r="H24" s="73"/>
      <c r="I24" s="73"/>
      <c r="J24" s="73"/>
      <c r="K24" s="113" t="s">
        <v>197</v>
      </c>
      <c r="L24" s="117"/>
      <c r="M24" s="114"/>
      <c r="N24" s="40"/>
      <c r="O24" s="73"/>
      <c r="P24" s="113" t="s">
        <v>57</v>
      </c>
      <c r="Q24" s="117"/>
      <c r="R24" s="114"/>
      <c r="S24" s="13"/>
      <c r="T24" s="41"/>
    </row>
    <row r="25" spans="1:21" ht="19.75" customHeight="1" thickBot="1" x14ac:dyDescent="0.6">
      <c r="B25" s="39"/>
      <c r="C25" s="73"/>
      <c r="D25" s="113" t="s">
        <v>57</v>
      </c>
      <c r="E25" s="117"/>
      <c r="F25" s="114"/>
      <c r="G25" s="13"/>
      <c r="H25" s="73"/>
      <c r="I25" s="73"/>
      <c r="J25" s="73"/>
      <c r="K25" s="140" t="s">
        <v>198</v>
      </c>
      <c r="L25" s="141"/>
      <c r="M25" s="142"/>
      <c r="N25" s="40"/>
      <c r="O25" s="73"/>
      <c r="P25" s="140" t="s">
        <v>58</v>
      </c>
      <c r="Q25" s="141"/>
      <c r="R25" s="142"/>
      <c r="S25" s="13"/>
      <c r="T25" s="41"/>
    </row>
    <row r="26" spans="1:21" ht="19.75" customHeight="1" thickBot="1" x14ac:dyDescent="0.6">
      <c r="B26" s="39"/>
      <c r="C26" s="73"/>
      <c r="D26" s="140" t="s">
        <v>58</v>
      </c>
      <c r="E26" s="141"/>
      <c r="F26" s="142"/>
      <c r="G26" s="13"/>
      <c r="H26" s="73"/>
      <c r="I26" s="73"/>
      <c r="J26" s="73"/>
      <c r="K26" s="140" t="s">
        <v>199</v>
      </c>
      <c r="L26" s="141"/>
      <c r="M26" s="142"/>
      <c r="N26" s="40"/>
      <c r="O26" s="73"/>
      <c r="P26" s="140" t="s">
        <v>175</v>
      </c>
      <c r="Q26" s="141"/>
      <c r="R26" s="142"/>
      <c r="S26" s="13"/>
      <c r="T26" s="41"/>
    </row>
    <row r="27" spans="1:21" ht="19.75" customHeight="1" thickBot="1" x14ac:dyDescent="0.6">
      <c r="B27" s="39"/>
      <c r="C27" s="73"/>
      <c r="D27" s="140" t="s">
        <v>175</v>
      </c>
      <c r="E27" s="141"/>
      <c r="F27" s="142"/>
      <c r="G27" s="73"/>
      <c r="H27" s="73"/>
      <c r="I27" s="73"/>
      <c r="J27" s="40"/>
      <c r="K27" s="140" t="s">
        <v>200</v>
      </c>
      <c r="L27" s="141"/>
      <c r="M27" s="142"/>
      <c r="N27" s="40"/>
      <c r="O27" s="40"/>
      <c r="P27" s="40"/>
      <c r="Q27" s="40"/>
      <c r="R27" s="40"/>
      <c r="S27" s="40"/>
      <c r="T27" s="41"/>
    </row>
    <row r="28" spans="1:21" ht="19.75" customHeight="1" thickBot="1" x14ac:dyDescent="0.6">
      <c r="B28" s="12"/>
      <c r="C28" s="13"/>
      <c r="D28" s="13"/>
      <c r="E28" s="13"/>
      <c r="F28" s="13"/>
      <c r="G28" s="13"/>
      <c r="H28" s="13"/>
      <c r="I28" s="13"/>
      <c r="J28" s="13"/>
      <c r="K28" s="13"/>
      <c r="L28" s="13"/>
      <c r="M28" s="13"/>
      <c r="N28" s="40"/>
      <c r="O28" s="40"/>
      <c r="P28" s="40"/>
      <c r="Q28" s="40"/>
      <c r="R28" s="40"/>
      <c r="S28" s="40"/>
      <c r="T28" s="41"/>
    </row>
    <row r="29" spans="1:21" ht="23" thickBot="1" x14ac:dyDescent="0.6">
      <c r="A29" s="2"/>
      <c r="B29" s="74"/>
      <c r="C29" s="113" t="s">
        <v>201</v>
      </c>
      <c r="D29" s="117"/>
      <c r="E29" s="114"/>
      <c r="F29" s="40"/>
      <c r="G29" s="40"/>
      <c r="H29" s="113" t="s">
        <v>205</v>
      </c>
      <c r="I29" s="117"/>
      <c r="J29" s="117"/>
      <c r="K29" s="117"/>
      <c r="L29" s="114"/>
      <c r="M29" s="40"/>
      <c r="N29" s="113" t="s">
        <v>208</v>
      </c>
      <c r="O29" s="143"/>
      <c r="P29" s="143"/>
      <c r="Q29" s="143"/>
      <c r="R29" s="144"/>
      <c r="S29" s="40"/>
      <c r="T29" s="75"/>
      <c r="U29" s="2"/>
    </row>
    <row r="30" spans="1:21" ht="23" thickBot="1" x14ac:dyDescent="0.6">
      <c r="B30" s="12"/>
      <c r="C30" s="115" t="s">
        <v>213</v>
      </c>
      <c r="D30" s="132"/>
      <c r="E30" s="116"/>
      <c r="F30" s="40"/>
      <c r="G30" s="40"/>
      <c r="H30" s="40"/>
      <c r="I30" s="40"/>
      <c r="J30" s="40"/>
      <c r="K30" s="40"/>
      <c r="L30" s="40"/>
      <c r="M30" s="40"/>
      <c r="N30" s="40"/>
      <c r="O30" s="118" t="s">
        <v>209</v>
      </c>
      <c r="P30" s="139"/>
      <c r="Q30" s="139"/>
      <c r="R30" s="139"/>
      <c r="S30" s="119"/>
      <c r="T30" s="14"/>
    </row>
    <row r="31" spans="1:21" ht="23" thickBot="1" x14ac:dyDescent="0.6">
      <c r="B31" s="12"/>
      <c r="C31" s="113" t="s">
        <v>202</v>
      </c>
      <c r="D31" s="117"/>
      <c r="E31" s="114"/>
      <c r="F31" s="40"/>
      <c r="G31" s="40"/>
      <c r="H31" s="113" t="s">
        <v>206</v>
      </c>
      <c r="I31" s="117"/>
      <c r="J31" s="117"/>
      <c r="K31" s="117"/>
      <c r="L31" s="114"/>
      <c r="M31" s="40"/>
      <c r="N31" s="40"/>
      <c r="O31" s="118" t="s">
        <v>210</v>
      </c>
      <c r="P31" s="139"/>
      <c r="Q31" s="139"/>
      <c r="R31" s="139"/>
      <c r="S31" s="119"/>
      <c r="T31" s="14"/>
    </row>
    <row r="32" spans="1:21" ht="23" thickBot="1" x14ac:dyDescent="0.6">
      <c r="B32" s="12"/>
      <c r="C32" s="40"/>
      <c r="D32" s="40"/>
      <c r="E32" s="40"/>
      <c r="F32" s="40"/>
      <c r="G32" s="40"/>
      <c r="H32" s="40"/>
      <c r="I32" s="40"/>
      <c r="J32" s="40"/>
      <c r="K32" s="40"/>
      <c r="L32" s="40"/>
      <c r="M32" s="40"/>
      <c r="N32" s="40"/>
      <c r="O32" s="118" t="s">
        <v>211</v>
      </c>
      <c r="P32" s="139"/>
      <c r="Q32" s="139"/>
      <c r="R32" s="139"/>
      <c r="S32" s="119"/>
      <c r="T32" s="14"/>
    </row>
    <row r="33" spans="2:20" ht="23" thickBot="1" x14ac:dyDescent="0.6">
      <c r="B33" s="12"/>
      <c r="C33" s="113" t="s">
        <v>203</v>
      </c>
      <c r="D33" s="117"/>
      <c r="E33" s="114"/>
      <c r="F33" s="40"/>
      <c r="G33" s="40"/>
      <c r="H33" s="113" t="s">
        <v>207</v>
      </c>
      <c r="I33" s="117"/>
      <c r="J33" s="117"/>
      <c r="K33" s="117"/>
      <c r="L33" s="114"/>
      <c r="M33" s="40"/>
      <c r="N33" s="40"/>
      <c r="O33" s="118" t="s">
        <v>212</v>
      </c>
      <c r="P33" s="139"/>
      <c r="Q33" s="139"/>
      <c r="R33" s="139"/>
      <c r="S33" s="119"/>
      <c r="T33" s="14"/>
    </row>
    <row r="34" spans="2:20" ht="23" thickBot="1" x14ac:dyDescent="0.6">
      <c r="B34" s="12"/>
      <c r="C34" s="40"/>
      <c r="D34" s="40"/>
      <c r="E34" s="40"/>
      <c r="F34" s="40"/>
      <c r="G34" s="40"/>
      <c r="H34" s="40"/>
      <c r="I34" s="40"/>
      <c r="J34" s="40"/>
      <c r="K34" s="40"/>
      <c r="L34" s="40"/>
      <c r="M34" s="40"/>
      <c r="N34" s="40"/>
      <c r="O34" s="40"/>
      <c r="P34" s="40"/>
      <c r="Q34" s="40"/>
      <c r="R34" s="40"/>
      <c r="S34" s="40"/>
      <c r="T34" s="14"/>
    </row>
    <row r="35" spans="2:20" ht="23" thickBot="1" x14ac:dyDescent="0.6">
      <c r="B35" s="12"/>
      <c r="C35" s="113" t="s">
        <v>204</v>
      </c>
      <c r="D35" s="117"/>
      <c r="E35" s="114"/>
      <c r="F35" s="40"/>
      <c r="G35" s="40"/>
      <c r="H35" s="40"/>
      <c r="I35" s="40"/>
      <c r="J35" s="40"/>
      <c r="K35" s="40"/>
      <c r="L35" s="40"/>
      <c r="M35" s="40"/>
      <c r="N35" s="40"/>
      <c r="O35" s="40"/>
      <c r="P35" s="40"/>
      <c r="Q35" s="40"/>
      <c r="R35" s="40"/>
      <c r="S35" s="40"/>
      <c r="T35" s="14"/>
    </row>
    <row r="36" spans="2:20" x14ac:dyDescent="0.55000000000000004">
      <c r="B36" s="12"/>
      <c r="C36" s="13"/>
      <c r="D36" s="13"/>
      <c r="E36" s="13"/>
      <c r="F36" s="13"/>
      <c r="G36" s="13"/>
      <c r="H36" s="13"/>
      <c r="I36" s="13"/>
      <c r="J36" s="13"/>
      <c r="K36" s="13"/>
      <c r="L36" s="13"/>
      <c r="M36" s="13"/>
      <c r="N36" s="13"/>
      <c r="O36" s="13"/>
      <c r="P36" s="13"/>
      <c r="Q36" s="13"/>
      <c r="R36" s="13"/>
      <c r="S36" s="13"/>
      <c r="T36" s="14"/>
    </row>
    <row r="37" spans="2:20" ht="18" thickBot="1" x14ac:dyDescent="0.6">
      <c r="B37" s="12"/>
      <c r="C37" s="13"/>
      <c r="D37" s="13"/>
      <c r="E37" s="13"/>
      <c r="F37" s="13"/>
      <c r="G37" s="13"/>
      <c r="H37" s="13"/>
      <c r="I37" s="13"/>
      <c r="J37" s="13"/>
      <c r="K37" s="13"/>
      <c r="L37" s="13"/>
      <c r="M37" s="13"/>
      <c r="N37" s="13"/>
      <c r="O37" s="13"/>
      <c r="P37" s="13"/>
      <c r="Q37" s="13"/>
      <c r="R37" s="13"/>
      <c r="S37" s="13"/>
      <c r="T37" s="14"/>
    </row>
    <row r="38" spans="2:20" ht="23" thickBot="1" x14ac:dyDescent="0.6">
      <c r="B38" s="12"/>
      <c r="C38" s="115" t="s">
        <v>213</v>
      </c>
      <c r="D38" s="132"/>
      <c r="E38" s="116"/>
      <c r="F38" s="13"/>
      <c r="G38" s="13"/>
      <c r="H38" s="13"/>
      <c r="I38" s="13"/>
      <c r="J38" s="13"/>
      <c r="K38" s="13"/>
      <c r="L38" s="13"/>
      <c r="M38" s="13"/>
      <c r="N38" s="13"/>
      <c r="O38" s="13"/>
      <c r="P38" s="13"/>
      <c r="Q38" s="13"/>
      <c r="R38" s="13"/>
      <c r="S38" s="13"/>
      <c r="T38" s="14"/>
    </row>
    <row r="39" spans="2:20" x14ac:dyDescent="0.55000000000000004">
      <c r="B39" s="12"/>
      <c r="C39" s="13"/>
      <c r="D39" s="13"/>
      <c r="E39" s="13"/>
      <c r="F39" s="13"/>
      <c r="G39" s="13"/>
      <c r="H39" s="13"/>
      <c r="I39" s="13"/>
      <c r="J39" s="13"/>
      <c r="K39" s="13"/>
      <c r="L39" s="13"/>
      <c r="M39" s="13"/>
      <c r="N39" s="13"/>
      <c r="O39" s="13"/>
      <c r="P39" s="13"/>
      <c r="Q39" s="13"/>
      <c r="R39" s="13"/>
      <c r="S39" s="13"/>
      <c r="T39" s="14"/>
    </row>
    <row r="40" spans="2:20" x14ac:dyDescent="0.55000000000000004">
      <c r="B40" s="12"/>
      <c r="C40" s="13"/>
      <c r="M40" s="13"/>
      <c r="N40" s="13"/>
      <c r="O40" s="13"/>
      <c r="P40" s="13"/>
      <c r="Q40" s="13"/>
      <c r="R40" s="13"/>
      <c r="S40" s="13"/>
      <c r="T40" s="14"/>
    </row>
    <row r="41" spans="2:20" ht="18" thickBot="1" x14ac:dyDescent="0.6">
      <c r="B41" s="12"/>
      <c r="C41" s="13"/>
      <c r="D41" s="13"/>
      <c r="E41" s="13"/>
      <c r="F41" s="13"/>
      <c r="G41" s="13"/>
      <c r="H41" s="13"/>
      <c r="I41" s="13"/>
      <c r="J41" s="13"/>
      <c r="K41" s="13"/>
      <c r="L41" s="13"/>
      <c r="M41" s="13"/>
      <c r="N41" s="13"/>
      <c r="O41" s="13"/>
      <c r="P41" s="13"/>
      <c r="Q41" s="13"/>
      <c r="R41" s="13"/>
      <c r="S41" s="13"/>
      <c r="T41" s="14"/>
    </row>
    <row r="42" spans="2:20" ht="23" thickBot="1" x14ac:dyDescent="0.6">
      <c r="B42" s="12"/>
      <c r="C42" s="13"/>
      <c r="D42" s="115" t="s">
        <v>215</v>
      </c>
      <c r="E42" s="132"/>
      <c r="F42" s="132"/>
      <c r="G42" s="115" t="s">
        <v>216</v>
      </c>
      <c r="H42" s="132"/>
      <c r="I42" s="132"/>
      <c r="J42" s="132"/>
      <c r="K42" s="132"/>
      <c r="L42" s="116"/>
      <c r="M42" s="115" t="s">
        <v>217</v>
      </c>
      <c r="N42" s="132"/>
      <c r="O42" s="116"/>
      <c r="P42" s="115" t="s">
        <v>218</v>
      </c>
      <c r="Q42" s="132"/>
      <c r="R42" s="116"/>
      <c r="S42" s="77" t="s">
        <v>150</v>
      </c>
      <c r="T42" s="14"/>
    </row>
    <row r="43" spans="2:20" ht="23" thickBot="1" x14ac:dyDescent="0.6">
      <c r="B43" s="12"/>
      <c r="C43" s="13"/>
      <c r="D43" s="13"/>
      <c r="E43" s="13"/>
      <c r="F43" s="13"/>
      <c r="G43" s="115" t="s">
        <v>219</v>
      </c>
      <c r="H43" s="132"/>
      <c r="I43" s="132"/>
      <c r="J43" s="132"/>
      <c r="K43" s="132"/>
      <c r="L43" s="132"/>
      <c r="M43" s="132"/>
      <c r="N43" s="132"/>
      <c r="O43" s="116"/>
      <c r="P43" s="13"/>
      <c r="Q43" s="13"/>
      <c r="R43" s="13"/>
      <c r="S43" s="13"/>
      <c r="T43" s="14"/>
    </row>
    <row r="44" spans="2:20" ht="18" thickBot="1" x14ac:dyDescent="0.6">
      <c r="B44" s="12"/>
      <c r="C44" s="13"/>
      <c r="D44" s="13"/>
      <c r="E44" s="13"/>
      <c r="F44" s="13"/>
      <c r="G44" s="13"/>
      <c r="H44" s="13"/>
      <c r="I44" s="13"/>
      <c r="J44" s="13"/>
      <c r="K44" s="13"/>
      <c r="L44" s="13"/>
      <c r="M44" s="13"/>
      <c r="N44" s="13"/>
      <c r="O44" s="13"/>
      <c r="P44" s="13"/>
      <c r="Q44" s="13"/>
      <c r="R44" s="13"/>
      <c r="S44" s="13"/>
      <c r="T44" s="14"/>
    </row>
    <row r="45" spans="2:20" ht="23" thickBot="1" x14ac:dyDescent="0.6">
      <c r="B45" s="12"/>
      <c r="C45" s="13"/>
      <c r="D45" s="115" t="s">
        <v>220</v>
      </c>
      <c r="E45" s="132"/>
      <c r="F45" s="132"/>
      <c r="G45" s="115" t="s">
        <v>221</v>
      </c>
      <c r="H45" s="132"/>
      <c r="I45" s="132"/>
      <c r="J45" s="132"/>
      <c r="K45" s="132"/>
      <c r="L45" s="116"/>
      <c r="M45" s="13"/>
      <c r="N45" s="13"/>
      <c r="O45" s="13"/>
      <c r="P45" s="13"/>
      <c r="Q45" s="13"/>
      <c r="R45" s="13"/>
      <c r="S45" s="13"/>
      <c r="T45" s="14"/>
    </row>
    <row r="46" spans="2:20" ht="23" thickBot="1" x14ac:dyDescent="0.6">
      <c r="B46" s="12"/>
      <c r="C46" s="13"/>
      <c r="D46" s="13"/>
      <c r="E46" s="13"/>
      <c r="F46" s="13"/>
      <c r="G46" s="115" t="s">
        <v>222</v>
      </c>
      <c r="H46" s="132"/>
      <c r="I46" s="132"/>
      <c r="J46" s="132"/>
      <c r="K46" s="132"/>
      <c r="L46" s="116"/>
      <c r="M46" s="13"/>
      <c r="N46" s="13"/>
      <c r="O46" s="13"/>
      <c r="P46" s="13"/>
      <c r="Q46" s="13"/>
      <c r="R46" s="13"/>
      <c r="S46" s="13"/>
      <c r="T46" s="14"/>
    </row>
    <row r="47" spans="2:20" ht="18" thickBot="1" x14ac:dyDescent="0.6">
      <c r="B47" s="12"/>
      <c r="C47" s="13"/>
      <c r="D47" s="13"/>
      <c r="E47" s="13"/>
      <c r="F47" s="13"/>
      <c r="G47" s="13"/>
      <c r="H47" s="13"/>
      <c r="I47" s="13"/>
      <c r="J47" s="13"/>
      <c r="K47" s="13"/>
      <c r="L47" s="13"/>
      <c r="M47" s="13"/>
      <c r="N47" s="13"/>
      <c r="O47" s="13"/>
      <c r="P47" s="13"/>
      <c r="Q47" s="13"/>
      <c r="R47" s="13"/>
      <c r="S47" s="13"/>
      <c r="T47" s="14"/>
    </row>
    <row r="48" spans="2:20" ht="23" thickBot="1" x14ac:dyDescent="0.6">
      <c r="B48" s="12"/>
      <c r="C48" s="13"/>
      <c r="D48" s="13"/>
      <c r="E48" s="13"/>
      <c r="F48" s="13"/>
      <c r="G48" s="115" t="s">
        <v>218</v>
      </c>
      <c r="H48" s="132"/>
      <c r="I48" s="132"/>
      <c r="J48" s="132"/>
      <c r="K48" s="132"/>
      <c r="L48" s="116"/>
      <c r="M48" s="77" t="s">
        <v>149</v>
      </c>
      <c r="N48" s="13"/>
      <c r="O48" s="13"/>
      <c r="P48" s="13"/>
      <c r="Q48" s="13"/>
      <c r="R48" s="13"/>
      <c r="S48" s="13"/>
      <c r="T48" s="14"/>
    </row>
    <row r="49" spans="2:20" ht="18" thickBot="1" x14ac:dyDescent="0.6">
      <c r="B49" s="12"/>
      <c r="C49" s="13"/>
      <c r="D49" s="13"/>
      <c r="E49" s="13"/>
      <c r="F49" s="13"/>
      <c r="G49" s="13"/>
      <c r="H49" s="13"/>
      <c r="I49" s="13"/>
      <c r="J49" s="13"/>
      <c r="K49" s="13"/>
      <c r="L49" s="13"/>
      <c r="M49" s="13"/>
      <c r="N49" s="13"/>
      <c r="O49" s="13"/>
      <c r="P49" s="13"/>
      <c r="Q49" s="13"/>
      <c r="R49" s="13"/>
      <c r="S49" s="13"/>
      <c r="T49" s="14"/>
    </row>
    <row r="50" spans="2:20" ht="23" thickBot="1" x14ac:dyDescent="0.6">
      <c r="B50" s="12"/>
      <c r="C50" s="13"/>
      <c r="D50" s="115" t="s">
        <v>115</v>
      </c>
      <c r="E50" s="132"/>
      <c r="F50" s="132"/>
      <c r="G50" s="115" t="s">
        <v>214</v>
      </c>
      <c r="H50" s="132"/>
      <c r="I50" s="132"/>
      <c r="J50" s="132"/>
      <c r="K50" s="132"/>
      <c r="L50" s="116"/>
      <c r="M50" s="13"/>
      <c r="N50" s="166" t="s">
        <v>5</v>
      </c>
      <c r="O50" s="167"/>
      <c r="P50" s="80" t="s">
        <v>228</v>
      </c>
      <c r="Q50" s="13"/>
      <c r="R50" s="13"/>
      <c r="S50" s="13"/>
      <c r="T50" s="14"/>
    </row>
    <row r="51" spans="2:20" ht="19.5" thickBot="1" x14ac:dyDescent="0.6">
      <c r="B51" s="12"/>
      <c r="C51" s="13"/>
      <c r="D51" s="13"/>
      <c r="E51" s="13"/>
      <c r="F51" s="13"/>
      <c r="G51" s="13"/>
      <c r="H51" s="13"/>
      <c r="I51" s="13"/>
      <c r="J51" s="13"/>
      <c r="K51" s="13"/>
      <c r="L51" s="13"/>
      <c r="M51" s="77" t="s">
        <v>223</v>
      </c>
      <c r="N51" s="77" t="s">
        <v>226</v>
      </c>
      <c r="O51" s="77" t="s">
        <v>227</v>
      </c>
      <c r="P51" s="13"/>
      <c r="Q51" s="13"/>
      <c r="R51" s="13"/>
      <c r="S51" s="13"/>
      <c r="T51" s="14"/>
    </row>
    <row r="52" spans="2:20" ht="23" thickBot="1" x14ac:dyDescent="0.6">
      <c r="B52" s="12"/>
      <c r="C52" s="13"/>
      <c r="D52" s="13"/>
      <c r="E52" s="13"/>
      <c r="F52" s="13"/>
      <c r="G52" s="115" t="s">
        <v>221</v>
      </c>
      <c r="H52" s="132"/>
      <c r="I52" s="132"/>
      <c r="J52" s="132"/>
      <c r="K52" s="132"/>
      <c r="L52" s="116"/>
      <c r="M52" s="13"/>
      <c r="N52" s="78">
        <f>B①_1_営業1課!M39</f>
        <v>9111</v>
      </c>
      <c r="O52" s="79">
        <f>ROUND(N52/N54,3)</f>
        <v>0.42699999999999999</v>
      </c>
      <c r="P52" s="13"/>
      <c r="Q52" s="13"/>
      <c r="R52" s="13"/>
      <c r="S52" s="13"/>
      <c r="T52" s="14"/>
    </row>
    <row r="53" spans="2:20" ht="23" thickBot="1" x14ac:dyDescent="0.6">
      <c r="B53" s="12"/>
      <c r="C53" s="13"/>
      <c r="D53" s="13"/>
      <c r="E53" s="13"/>
      <c r="F53" s="13"/>
      <c r="G53" s="115" t="s">
        <v>222</v>
      </c>
      <c r="H53" s="132"/>
      <c r="I53" s="132"/>
      <c r="J53" s="132"/>
      <c r="K53" s="132"/>
      <c r="L53" s="116"/>
      <c r="M53" s="77" t="s">
        <v>224</v>
      </c>
      <c r="N53" s="78">
        <f>B①_2_営業２課!M40</f>
        <v>12222</v>
      </c>
      <c r="O53" s="79">
        <f>O54-O52</f>
        <v>0.57299999999999995</v>
      </c>
      <c r="P53" s="13"/>
      <c r="Q53" s="13"/>
      <c r="R53" s="13"/>
      <c r="S53" s="13"/>
      <c r="T53" s="14"/>
    </row>
    <row r="54" spans="2:20" ht="23" thickBot="1" x14ac:dyDescent="0.6">
      <c r="B54" s="12"/>
      <c r="C54" s="13"/>
      <c r="D54" s="13"/>
      <c r="E54" s="13"/>
      <c r="F54" s="13"/>
      <c r="G54" s="115" t="s">
        <v>225</v>
      </c>
      <c r="H54" s="132"/>
      <c r="I54" s="132"/>
      <c r="J54" s="132"/>
      <c r="K54" s="132"/>
      <c r="L54" s="116"/>
      <c r="M54" s="13"/>
      <c r="N54" s="78">
        <f>SUM(N52:N53)</f>
        <v>21333</v>
      </c>
      <c r="O54" s="79">
        <v>1</v>
      </c>
      <c r="P54" s="13"/>
      <c r="Q54" s="13"/>
      <c r="R54" s="13"/>
      <c r="S54" s="13"/>
      <c r="T54" s="14"/>
    </row>
    <row r="55" spans="2:20" x14ac:dyDescent="0.55000000000000004">
      <c r="B55" s="12"/>
      <c r="C55" s="13"/>
      <c r="D55" s="13"/>
      <c r="E55" s="13"/>
      <c r="F55" s="13"/>
      <c r="G55" s="13"/>
      <c r="H55" s="13"/>
      <c r="I55" s="13"/>
      <c r="J55" s="13"/>
      <c r="K55" s="13"/>
      <c r="L55" s="13"/>
      <c r="M55" s="13"/>
      <c r="N55" s="13"/>
      <c r="O55" s="13"/>
      <c r="P55" s="13"/>
      <c r="Q55" s="13"/>
      <c r="R55" s="13"/>
      <c r="S55" s="13"/>
      <c r="T55" s="14"/>
    </row>
    <row r="56" spans="2:20" x14ac:dyDescent="0.55000000000000004">
      <c r="B56" s="12"/>
      <c r="C56" s="13"/>
      <c r="D56" s="13"/>
      <c r="E56" s="13"/>
      <c r="F56" s="13"/>
      <c r="G56" s="13"/>
      <c r="H56" s="13"/>
      <c r="I56" s="13"/>
      <c r="J56" s="13"/>
      <c r="K56" s="13"/>
      <c r="L56" s="13"/>
      <c r="M56" s="13"/>
      <c r="N56" s="13"/>
      <c r="O56" s="13"/>
      <c r="P56" s="13"/>
      <c r="Q56" s="13"/>
      <c r="R56" s="13"/>
      <c r="S56" s="13"/>
      <c r="T56" s="14"/>
    </row>
    <row r="57" spans="2:20" x14ac:dyDescent="0.55000000000000004">
      <c r="B57" s="12"/>
      <c r="C57" s="13"/>
      <c r="D57" s="13"/>
      <c r="E57" s="13"/>
      <c r="F57" s="13"/>
      <c r="G57" s="13"/>
      <c r="H57" s="13"/>
      <c r="I57" s="13"/>
      <c r="J57" s="13"/>
      <c r="K57" s="13"/>
      <c r="L57" s="13"/>
      <c r="M57" s="13"/>
      <c r="N57" s="13"/>
      <c r="O57" s="13"/>
      <c r="P57" s="13"/>
      <c r="Q57" s="13"/>
      <c r="R57" s="13"/>
      <c r="S57" s="13"/>
      <c r="T57" s="14"/>
    </row>
    <row r="58" spans="2:20" x14ac:dyDescent="0.55000000000000004">
      <c r="B58" s="12"/>
      <c r="C58" s="13"/>
      <c r="D58" s="13"/>
      <c r="E58" s="13"/>
      <c r="F58" s="13"/>
      <c r="G58" s="13"/>
      <c r="H58" s="13"/>
      <c r="I58" s="13"/>
      <c r="J58" s="13"/>
      <c r="K58" s="13"/>
      <c r="L58" s="13"/>
      <c r="M58" s="13"/>
      <c r="N58" s="13"/>
      <c r="O58" s="13"/>
      <c r="P58" s="13"/>
      <c r="Q58" s="13"/>
      <c r="R58" s="13"/>
      <c r="S58" s="13"/>
      <c r="T58" s="14"/>
    </row>
    <row r="59" spans="2:20" x14ac:dyDescent="0.55000000000000004">
      <c r="B59" s="12"/>
      <c r="C59" s="13"/>
      <c r="D59" s="13"/>
      <c r="E59" s="13"/>
      <c r="F59" s="13"/>
      <c r="G59" s="13"/>
      <c r="H59" s="13"/>
      <c r="I59" s="13"/>
      <c r="J59" s="13"/>
      <c r="K59" s="13"/>
      <c r="L59" s="13"/>
      <c r="M59" s="13"/>
      <c r="N59" s="13"/>
      <c r="O59" s="13"/>
      <c r="P59" s="13"/>
      <c r="Q59" s="13"/>
      <c r="R59" s="13"/>
      <c r="S59" s="13"/>
      <c r="T59" s="14"/>
    </row>
    <row r="60" spans="2:20" x14ac:dyDescent="0.55000000000000004">
      <c r="B60" s="12"/>
      <c r="C60" s="13"/>
      <c r="D60" s="13"/>
      <c r="E60" s="13"/>
      <c r="F60" s="13"/>
      <c r="G60" s="13"/>
      <c r="H60" s="13"/>
      <c r="I60" s="13"/>
      <c r="J60" s="13"/>
      <c r="K60" s="13"/>
      <c r="L60" s="13"/>
      <c r="M60" s="13"/>
      <c r="N60" s="13"/>
      <c r="O60" s="13"/>
      <c r="P60" s="13"/>
      <c r="Q60" s="13"/>
      <c r="R60" s="13"/>
      <c r="S60" s="13"/>
      <c r="T60" s="14"/>
    </row>
    <row r="61" spans="2:20" x14ac:dyDescent="0.55000000000000004">
      <c r="B61" s="12"/>
      <c r="C61" s="13"/>
      <c r="D61" s="13"/>
      <c r="E61" s="13"/>
      <c r="F61" s="13"/>
      <c r="G61" s="13"/>
      <c r="H61" s="13"/>
      <c r="I61" s="13"/>
      <c r="J61" s="13"/>
      <c r="K61" s="13"/>
      <c r="L61" s="13"/>
      <c r="M61" s="13"/>
      <c r="N61" s="13"/>
      <c r="O61" s="13"/>
      <c r="P61" s="13"/>
      <c r="Q61" s="13"/>
      <c r="R61" s="13"/>
      <c r="S61" s="13"/>
      <c r="T61" s="14"/>
    </row>
    <row r="62" spans="2:20" x14ac:dyDescent="0.55000000000000004">
      <c r="B62" s="12"/>
      <c r="C62" s="13"/>
      <c r="D62" s="13"/>
      <c r="E62" s="13"/>
      <c r="F62" s="13"/>
      <c r="G62" s="13"/>
      <c r="H62" s="13"/>
      <c r="I62" s="13"/>
      <c r="J62" s="13"/>
      <c r="K62" s="13"/>
      <c r="L62" s="13"/>
      <c r="M62" s="13"/>
      <c r="N62" s="13"/>
      <c r="O62" s="13"/>
      <c r="P62" s="13"/>
      <c r="Q62" s="13"/>
      <c r="R62" s="13"/>
      <c r="S62" s="13"/>
      <c r="T62" s="14"/>
    </row>
    <row r="63" spans="2:20" x14ac:dyDescent="0.55000000000000004">
      <c r="B63" s="12"/>
      <c r="C63" s="13"/>
      <c r="D63" s="13"/>
      <c r="E63" s="13"/>
      <c r="F63" s="13"/>
      <c r="G63" s="13"/>
      <c r="H63" s="13"/>
      <c r="I63" s="13"/>
      <c r="J63" s="13"/>
      <c r="K63" s="13"/>
      <c r="L63" s="13"/>
      <c r="M63" s="13"/>
      <c r="N63" s="13"/>
      <c r="O63" s="13"/>
      <c r="P63" s="13"/>
      <c r="Q63" s="13"/>
      <c r="R63" s="13"/>
      <c r="S63" s="13"/>
      <c r="T63" s="14"/>
    </row>
    <row r="64" spans="2:20" x14ac:dyDescent="0.55000000000000004">
      <c r="B64" s="15"/>
      <c r="C64" s="76"/>
      <c r="D64" s="76"/>
      <c r="E64" s="76"/>
      <c r="F64" s="76"/>
      <c r="G64" s="76"/>
      <c r="H64" s="76"/>
      <c r="I64" s="76"/>
      <c r="J64" s="76"/>
      <c r="K64" s="76"/>
      <c r="L64" s="76"/>
      <c r="M64" s="76"/>
      <c r="N64" s="76"/>
      <c r="O64" s="76"/>
      <c r="P64" s="76"/>
      <c r="Q64" s="76"/>
      <c r="R64" s="76"/>
      <c r="S64" s="76"/>
      <c r="T64" s="16"/>
    </row>
  </sheetData>
  <mergeCells count="57">
    <mergeCell ref="B2:I2"/>
    <mergeCell ref="J2:L2"/>
    <mergeCell ref="B4:T4"/>
    <mergeCell ref="B5:T5"/>
    <mergeCell ref="C7:E7"/>
    <mergeCell ref="G7:I7"/>
    <mergeCell ref="I23:K23"/>
    <mergeCell ref="O23:Q23"/>
    <mergeCell ref="B9:T9"/>
    <mergeCell ref="B11:T11"/>
    <mergeCell ref="D16:E16"/>
    <mergeCell ref="E17:F17"/>
    <mergeCell ref="E18:F18"/>
    <mergeCell ref="D19:E19"/>
    <mergeCell ref="D15:E15"/>
    <mergeCell ref="C35:E35"/>
    <mergeCell ref="C38:E38"/>
    <mergeCell ref="C31:E31"/>
    <mergeCell ref="B21:E21"/>
    <mergeCell ref="C23:E23"/>
    <mergeCell ref="C29:E29"/>
    <mergeCell ref="H29:L29"/>
    <mergeCell ref="N29:R29"/>
    <mergeCell ref="D24:F24"/>
    <mergeCell ref="K24:M24"/>
    <mergeCell ref="P24:R24"/>
    <mergeCell ref="D25:F25"/>
    <mergeCell ref="K25:M25"/>
    <mergeCell ref="P25:R25"/>
    <mergeCell ref="D26:F26"/>
    <mergeCell ref="K26:M26"/>
    <mergeCell ref="P26:R26"/>
    <mergeCell ref="D27:F27"/>
    <mergeCell ref="K27:M27"/>
    <mergeCell ref="O30:S30"/>
    <mergeCell ref="H31:L31"/>
    <mergeCell ref="O31:S31"/>
    <mergeCell ref="O32:S32"/>
    <mergeCell ref="C33:E33"/>
    <mergeCell ref="H33:L33"/>
    <mergeCell ref="O33:S33"/>
    <mergeCell ref="C30:E30"/>
    <mergeCell ref="D50:F50"/>
    <mergeCell ref="G50:L50"/>
    <mergeCell ref="D42:F42"/>
    <mergeCell ref="G42:L42"/>
    <mergeCell ref="M42:O42"/>
    <mergeCell ref="P42:R42"/>
    <mergeCell ref="G43:O43"/>
    <mergeCell ref="D45:F45"/>
    <mergeCell ref="G45:L45"/>
    <mergeCell ref="G46:L46"/>
    <mergeCell ref="G48:L48"/>
    <mergeCell ref="G52:L52"/>
    <mergeCell ref="G53:L53"/>
    <mergeCell ref="G54:L54"/>
    <mergeCell ref="N50:O50"/>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AD25"/>
  <sheetViews>
    <sheetView showGridLines="0" zoomScale="60" zoomScaleNormal="60" workbookViewId="0"/>
  </sheetViews>
  <sheetFormatPr defaultRowHeight="18" x14ac:dyDescent="0.55000000000000004"/>
  <cols>
    <col min="1" max="1" width="5.25" customWidth="1"/>
    <col min="3" max="6" width="5.1640625" customWidth="1"/>
    <col min="11" max="11" width="20.4140625" customWidth="1"/>
    <col min="12" max="12" width="14.08203125" customWidth="1"/>
    <col min="13" max="13" width="13" customWidth="1"/>
    <col min="14" max="14" width="20.1640625" customWidth="1"/>
    <col min="15" max="15" width="13.83203125" customWidth="1"/>
    <col min="16" max="16" width="10.83203125" customWidth="1"/>
    <col min="17" max="29" width="8.203125E-2" hidden="1" customWidth="1"/>
  </cols>
  <sheetData>
    <row r="1" spans="1:30" ht="25.5" x14ac:dyDescent="0.85">
      <c r="A1" s="1"/>
      <c r="B1" s="3" t="s">
        <v>24</v>
      </c>
      <c r="C1" s="3"/>
      <c r="D1" s="3"/>
      <c r="E1" s="3"/>
      <c r="F1" s="3"/>
      <c r="G1" s="3"/>
      <c r="H1" s="3"/>
      <c r="I1" s="3"/>
      <c r="J1" s="3"/>
      <c r="K1" s="3"/>
      <c r="L1" s="3"/>
      <c r="M1" s="3"/>
      <c r="N1" s="3"/>
      <c r="O1" s="3"/>
      <c r="P1" s="3"/>
      <c r="Q1" s="3"/>
      <c r="R1" s="3"/>
      <c r="S1" s="3"/>
      <c r="T1" s="4"/>
      <c r="U1" s="4"/>
      <c r="V1" s="4"/>
      <c r="W1" s="4"/>
      <c r="X1" s="4"/>
      <c r="Y1" s="4"/>
      <c r="Z1" s="4"/>
      <c r="AA1" s="4"/>
      <c r="AB1" s="32"/>
      <c r="AC1" s="32"/>
      <c r="AD1" s="198"/>
    </row>
    <row r="2" spans="1:30" ht="38" x14ac:dyDescent="1.25">
      <c r="A2" s="1"/>
      <c r="B2" s="124" t="s">
        <v>244</v>
      </c>
      <c r="C2" s="124"/>
      <c r="D2" s="124"/>
      <c r="E2" s="124"/>
      <c r="F2" s="124"/>
      <c r="G2" s="124"/>
      <c r="H2" s="124"/>
      <c r="I2" s="124"/>
      <c r="J2" s="124"/>
      <c r="K2" s="124"/>
      <c r="L2" s="124"/>
      <c r="M2" s="124"/>
      <c r="N2" s="124"/>
      <c r="O2" s="124"/>
      <c r="P2" s="124"/>
      <c r="Q2" s="124"/>
      <c r="R2" s="161"/>
      <c r="S2" s="161"/>
      <c r="T2" s="161"/>
      <c r="U2" s="161"/>
      <c r="V2" s="35"/>
      <c r="W2" s="35"/>
      <c r="X2" s="35"/>
      <c r="Y2" s="35"/>
      <c r="Z2" s="35"/>
      <c r="AA2" s="35"/>
      <c r="AB2" s="35"/>
      <c r="AC2" s="5"/>
      <c r="AD2" s="198"/>
    </row>
    <row r="3" spans="1:30" ht="31.5" x14ac:dyDescent="1.05">
      <c r="A3" s="1"/>
      <c r="B3" s="6"/>
      <c r="C3" s="6"/>
      <c r="D3" s="6"/>
      <c r="E3" s="6"/>
      <c r="F3" s="6"/>
      <c r="G3" s="28" t="s">
        <v>131</v>
      </c>
      <c r="H3" s="6"/>
      <c r="I3" s="6"/>
      <c r="J3" s="6"/>
      <c r="K3" s="6"/>
      <c r="L3" s="6"/>
      <c r="M3" s="6"/>
      <c r="N3" s="6"/>
      <c r="O3" s="6"/>
      <c r="P3" s="6"/>
      <c r="Q3" s="6"/>
      <c r="R3" s="36"/>
      <c r="S3" s="36"/>
      <c r="T3" s="7"/>
      <c r="U3" s="7"/>
      <c r="V3" s="7"/>
      <c r="W3" s="7"/>
      <c r="X3" s="7"/>
      <c r="Y3" s="7"/>
      <c r="Z3" s="7"/>
      <c r="AA3" s="7"/>
      <c r="AB3" s="7"/>
      <c r="AC3" s="8"/>
      <c r="AD3" s="198"/>
    </row>
    <row r="4" spans="1:30" ht="22.5" x14ac:dyDescent="0.55000000000000004">
      <c r="A4" s="1"/>
      <c r="B4" s="126" t="s">
        <v>0</v>
      </c>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98"/>
    </row>
    <row r="5" spans="1:30" ht="69" customHeight="1" x14ac:dyDescent="0.55000000000000004">
      <c r="A5" s="1"/>
      <c r="B5" s="107" t="s">
        <v>136</v>
      </c>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c r="AD5" s="198"/>
    </row>
    <row r="6" spans="1:30" x14ac:dyDescent="0.55000000000000004">
      <c r="A6" s="1"/>
      <c r="B6" s="200"/>
      <c r="C6" s="200"/>
      <c r="D6" s="200"/>
      <c r="E6" s="200"/>
      <c r="F6" s="200"/>
      <c r="G6" s="200"/>
      <c r="H6" s="200"/>
      <c r="I6" s="200"/>
      <c r="J6" s="200"/>
      <c r="K6" s="200"/>
      <c r="L6" s="200"/>
      <c r="M6" s="200"/>
      <c r="N6" s="200"/>
      <c r="O6" s="200"/>
      <c r="P6" s="200"/>
      <c r="Q6" s="1"/>
      <c r="R6" s="1"/>
      <c r="S6" s="1"/>
      <c r="T6" s="1"/>
      <c r="U6" s="1"/>
      <c r="V6" s="1"/>
      <c r="W6" s="1"/>
      <c r="X6" s="1"/>
      <c r="Y6" s="1"/>
      <c r="Z6" s="1"/>
      <c r="AA6" s="1"/>
      <c r="AB6" s="1"/>
      <c r="AC6" s="1"/>
    </row>
    <row r="7" spans="1:30" ht="28.5" x14ac:dyDescent="0.95">
      <c r="A7" s="1"/>
      <c r="B7" s="199">
        <v>2</v>
      </c>
      <c r="C7" s="162" t="s">
        <v>133</v>
      </c>
      <c r="D7" s="163"/>
      <c r="E7" s="163"/>
      <c r="F7" s="163"/>
      <c r="G7" s="163"/>
      <c r="H7" s="163"/>
      <c r="R7" s="29"/>
      <c r="S7" s="29"/>
      <c r="T7" s="29"/>
      <c r="U7" s="29"/>
      <c r="V7" s="29"/>
      <c r="W7" s="29"/>
      <c r="X7" s="29"/>
      <c r="Y7" s="29"/>
      <c r="Z7" s="29"/>
      <c r="AA7" s="29"/>
      <c r="AB7" s="29"/>
      <c r="AC7" s="30"/>
      <c r="AD7" s="198"/>
    </row>
    <row r="8" spans="1:30" ht="28.5" x14ac:dyDescent="0.55000000000000004">
      <c r="A8" s="1"/>
      <c r="B8" s="9">
        <v>1</v>
      </c>
      <c r="C8" s="164" t="s">
        <v>23</v>
      </c>
      <c r="D8" s="165"/>
      <c r="E8" s="165"/>
      <c r="F8" s="165"/>
      <c r="G8" s="165"/>
      <c r="H8" s="165"/>
      <c r="K8" s="13"/>
      <c r="L8" s="13"/>
      <c r="M8" s="13"/>
      <c r="N8" s="13"/>
      <c r="O8" s="13"/>
      <c r="P8" s="13"/>
      <c r="Q8" s="13"/>
      <c r="R8" s="13"/>
      <c r="S8" s="13"/>
      <c r="T8" s="13"/>
      <c r="U8" s="13"/>
      <c r="V8" s="13"/>
      <c r="W8" s="13"/>
      <c r="X8" s="13"/>
      <c r="Y8" s="13"/>
      <c r="Z8" s="13"/>
      <c r="AA8" s="13"/>
      <c r="AB8" s="13"/>
      <c r="AC8" s="14"/>
      <c r="AD8" s="198"/>
    </row>
    <row r="9" spans="1:30" ht="21.65" customHeight="1" x14ac:dyDescent="0.55000000000000004">
      <c r="A9" s="1"/>
      <c r="B9" s="107" t="s">
        <v>137</v>
      </c>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109"/>
      <c r="AD9" s="198"/>
    </row>
    <row r="10" spans="1:30" ht="18.5" thickBot="1" x14ac:dyDescent="0.6">
      <c r="A10" s="1"/>
      <c r="B10" s="1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4"/>
      <c r="AD10" s="198"/>
    </row>
    <row r="11" spans="1:30" ht="77" customHeight="1" thickBot="1" x14ac:dyDescent="0.6">
      <c r="A11" s="1"/>
      <c r="B11" s="172" t="s">
        <v>243</v>
      </c>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4"/>
      <c r="AD11" s="212"/>
    </row>
    <row r="14" spans="1:30" ht="32.5" x14ac:dyDescent="0.55000000000000004">
      <c r="B14" s="159" t="s">
        <v>230</v>
      </c>
      <c r="C14" s="159"/>
      <c r="D14" s="159"/>
      <c r="E14" s="159"/>
      <c r="F14" s="159"/>
      <c r="G14" s="159"/>
      <c r="H14" s="159"/>
      <c r="I14" s="159"/>
      <c r="J14" s="159"/>
      <c r="K14" s="159"/>
      <c r="L14" s="159"/>
      <c r="M14" s="159"/>
      <c r="N14" s="159"/>
      <c r="O14" s="159"/>
      <c r="P14" s="159"/>
    </row>
    <row r="17" spans="2:16" ht="25.5" x14ac:dyDescent="0.55000000000000004">
      <c r="J17" s="155" t="s">
        <v>139</v>
      </c>
      <c r="K17" s="155"/>
      <c r="L17" s="155"/>
      <c r="M17" s="155"/>
      <c r="N17" s="155"/>
      <c r="O17" s="155"/>
      <c r="P17" s="155"/>
    </row>
    <row r="18" spans="2:16" ht="25.5" x14ac:dyDescent="0.55000000000000004">
      <c r="J18" s="156" t="s">
        <v>242</v>
      </c>
      <c r="K18" s="156"/>
      <c r="L18" s="156"/>
      <c r="M18" s="156"/>
      <c r="N18" s="156"/>
      <c r="O18" s="156"/>
      <c r="P18" s="157"/>
    </row>
    <row r="19" spans="2:16" ht="35" x14ac:dyDescent="0.55000000000000004">
      <c r="B19" s="168"/>
      <c r="C19" s="168"/>
      <c r="D19" s="168"/>
      <c r="E19" s="168"/>
      <c r="F19" s="168"/>
      <c r="G19" s="168"/>
      <c r="H19" s="168"/>
      <c r="I19" s="169"/>
      <c r="J19" s="33" t="s">
        <v>148</v>
      </c>
      <c r="K19" s="33" t="s">
        <v>234</v>
      </c>
      <c r="L19" s="33" t="s">
        <v>236</v>
      </c>
      <c r="M19" s="61" t="s">
        <v>152</v>
      </c>
      <c r="N19" s="33" t="s">
        <v>235</v>
      </c>
      <c r="O19" s="33" t="s">
        <v>237</v>
      </c>
      <c r="P19" s="61" t="s">
        <v>151</v>
      </c>
    </row>
    <row r="20" spans="2:16" ht="22.5" x14ac:dyDescent="0.55000000000000004">
      <c r="B20" s="152" t="s">
        <v>231</v>
      </c>
      <c r="C20" s="153"/>
      <c r="D20" s="153"/>
      <c r="E20" s="153"/>
      <c r="F20" s="153"/>
      <c r="G20" s="153"/>
      <c r="H20" s="153"/>
      <c r="I20" s="154"/>
      <c r="J20" s="62" t="s">
        <v>160</v>
      </c>
      <c r="K20" s="54" t="s">
        <v>232</v>
      </c>
      <c r="L20" s="54" t="s">
        <v>57</v>
      </c>
      <c r="M20" s="69">
        <f>ROUND(B②_1購買課!M59*B④1_配賦基準設定等!O52,3)</f>
        <v>7296.1490000000003</v>
      </c>
      <c r="N20" s="54" t="s">
        <v>232</v>
      </c>
      <c r="O20" s="57" t="s">
        <v>240</v>
      </c>
      <c r="P20" s="69">
        <f>B②_1購買課!M59</f>
        <v>17087</v>
      </c>
    </row>
    <row r="21" spans="2:16" ht="21.65" customHeight="1" x14ac:dyDescent="0.55000000000000004">
      <c r="B21" s="98"/>
      <c r="C21" s="99"/>
      <c r="D21" s="99"/>
      <c r="E21" s="99"/>
      <c r="F21" s="99"/>
      <c r="G21" s="99"/>
      <c r="H21" s="99"/>
      <c r="I21" s="100"/>
      <c r="J21" s="63" t="s">
        <v>155</v>
      </c>
      <c r="K21" s="55" t="s">
        <v>233</v>
      </c>
      <c r="L21" s="55"/>
      <c r="M21" s="64"/>
      <c r="N21" s="55" t="s">
        <v>233</v>
      </c>
      <c r="O21" s="58" t="s">
        <v>241</v>
      </c>
      <c r="P21" s="70"/>
    </row>
    <row r="22" spans="2:16" ht="22.5" x14ac:dyDescent="0.55000000000000004">
      <c r="B22" s="98"/>
      <c r="C22" s="99"/>
      <c r="D22" s="99"/>
      <c r="E22" s="99"/>
      <c r="F22" s="99"/>
      <c r="G22" s="99"/>
      <c r="H22" s="99"/>
      <c r="I22" s="100"/>
      <c r="J22" s="170"/>
      <c r="K22" s="54" t="s">
        <v>232</v>
      </c>
      <c r="L22" s="66" t="s">
        <v>58</v>
      </c>
      <c r="M22" s="69">
        <f>ROUND(B②_1購買課!M59*B④1_配賦基準設定等!O53,3)</f>
        <v>9790.8510000000006</v>
      </c>
      <c r="N22" s="54"/>
      <c r="O22" s="67"/>
      <c r="P22" s="69"/>
    </row>
    <row r="23" spans="2:16" ht="22.5" x14ac:dyDescent="0.55000000000000004">
      <c r="B23" s="98"/>
      <c r="C23" s="99"/>
      <c r="D23" s="99"/>
      <c r="E23" s="99"/>
      <c r="F23" s="99"/>
      <c r="G23" s="99"/>
      <c r="H23" s="99"/>
      <c r="I23" s="100"/>
      <c r="J23" s="170"/>
      <c r="K23" s="56" t="s">
        <v>233</v>
      </c>
      <c r="L23" s="56"/>
      <c r="M23" s="65"/>
      <c r="N23" s="56"/>
      <c r="O23" s="68"/>
      <c r="P23" s="71"/>
    </row>
    <row r="24" spans="2:16" ht="22.5" x14ac:dyDescent="0.55000000000000004">
      <c r="B24" s="98"/>
      <c r="C24" s="99"/>
      <c r="D24" s="99"/>
      <c r="E24" s="99"/>
      <c r="F24" s="99"/>
      <c r="G24" s="99"/>
      <c r="H24" s="99"/>
      <c r="I24" s="100"/>
      <c r="J24" s="170"/>
      <c r="K24" s="83" t="s">
        <v>238</v>
      </c>
      <c r="L24" s="66"/>
      <c r="M24" s="69">
        <f>SUM(M20:M23)</f>
        <v>17087</v>
      </c>
      <c r="N24" s="83" t="s">
        <v>239</v>
      </c>
      <c r="O24" s="67"/>
      <c r="P24" s="69">
        <f>SUM(P20:P23)</f>
        <v>17087</v>
      </c>
    </row>
    <row r="25" spans="2:16" ht="22.5" x14ac:dyDescent="0.55000000000000004">
      <c r="B25" s="101"/>
      <c r="C25" s="102"/>
      <c r="D25" s="102"/>
      <c r="E25" s="102"/>
      <c r="F25" s="102"/>
      <c r="G25" s="102"/>
      <c r="H25" s="102"/>
      <c r="I25" s="103"/>
      <c r="J25" s="171"/>
      <c r="K25" s="56"/>
      <c r="L25" s="56"/>
      <c r="M25" s="65"/>
      <c r="N25" s="56"/>
      <c r="O25" s="68"/>
      <c r="P25" s="71"/>
    </row>
  </sheetData>
  <mergeCells count="14">
    <mergeCell ref="C8:H8"/>
    <mergeCell ref="B2:Q2"/>
    <mergeCell ref="R2:U2"/>
    <mergeCell ref="B4:AC4"/>
    <mergeCell ref="B5:AC5"/>
    <mergeCell ref="C7:H7"/>
    <mergeCell ref="B19:I19"/>
    <mergeCell ref="J22:J25"/>
    <mergeCell ref="B20:I25"/>
    <mergeCell ref="B9:AC9"/>
    <mergeCell ref="B11:AC11"/>
    <mergeCell ref="B14:P14"/>
    <mergeCell ref="J17:P17"/>
    <mergeCell ref="J18:P18"/>
  </mergeCells>
  <phoneticPr fontId="1"/>
  <printOptions horizontalCentered="1"/>
  <pageMargins left="0.70866141732283472" right="0.70866141732283472" top="0.74803149606299213" bottom="0.74803149606299213" header="0.31496062992125984" footer="0.31496062992125984"/>
  <pageSetup paperSize="8" scale="75"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65"/>
  <sheetViews>
    <sheetView showGridLines="0" zoomScale="60" zoomScaleNormal="60" workbookViewId="0"/>
  </sheetViews>
  <sheetFormatPr defaultColWidth="8.6640625" defaultRowHeight="17.5" outlineLevelRow="1"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24" t="s">
        <v>25</v>
      </c>
      <c r="C2" s="124"/>
      <c r="D2" s="124"/>
      <c r="E2" s="124"/>
      <c r="F2" s="124"/>
      <c r="G2" s="124"/>
      <c r="H2" s="124"/>
      <c r="I2" s="124"/>
      <c r="J2" s="125" t="s">
        <v>130</v>
      </c>
      <c r="K2" s="125"/>
      <c r="L2" s="125"/>
      <c r="M2" s="35" t="s">
        <v>110</v>
      </c>
      <c r="N2" s="35"/>
      <c r="O2" s="35"/>
      <c r="P2" s="35"/>
      <c r="Q2" s="35"/>
      <c r="R2" s="35"/>
      <c r="S2" s="35"/>
      <c r="T2" s="5"/>
    </row>
    <row r="3" spans="2:20" ht="31.5" x14ac:dyDescent="1.05">
      <c r="B3" s="6"/>
      <c r="C3" s="28" t="s">
        <v>131</v>
      </c>
      <c r="D3" s="6"/>
      <c r="E3" s="6"/>
      <c r="F3" s="6"/>
      <c r="G3" s="28"/>
      <c r="H3" s="6"/>
      <c r="I3" s="6"/>
      <c r="J3" s="7"/>
      <c r="K3" s="7"/>
      <c r="L3" s="36" t="s">
        <v>68</v>
      </c>
      <c r="M3" s="7"/>
      <c r="N3" s="36" t="s">
        <v>71</v>
      </c>
      <c r="O3" s="7"/>
      <c r="P3" s="7"/>
      <c r="Q3" s="7"/>
      <c r="R3" s="7"/>
      <c r="S3" s="7"/>
      <c r="T3" s="8"/>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75" customHeight="1" x14ac:dyDescent="0.55000000000000004">
      <c r="B5" s="107" t="s">
        <v>60</v>
      </c>
      <c r="C5" s="108"/>
      <c r="D5" s="108"/>
      <c r="E5" s="108"/>
      <c r="F5" s="108"/>
      <c r="G5" s="108"/>
      <c r="H5" s="108"/>
      <c r="I5" s="108"/>
      <c r="J5" s="108"/>
      <c r="K5" s="108"/>
      <c r="L5" s="108"/>
      <c r="M5" s="108"/>
      <c r="N5" s="108"/>
      <c r="O5" s="108"/>
      <c r="P5" s="108"/>
      <c r="Q5" s="108"/>
      <c r="R5" s="108"/>
      <c r="S5" s="108"/>
      <c r="T5" s="109"/>
    </row>
    <row r="6" spans="2:20" ht="6" customHeight="1" x14ac:dyDescent="0.55000000000000004"/>
    <row r="7" spans="2:20" ht="28.5" x14ac:dyDescent="0.95">
      <c r="B7" s="10">
        <v>1</v>
      </c>
      <c r="C7" s="120" t="s">
        <v>35</v>
      </c>
      <c r="D7" s="121"/>
      <c r="E7" s="122"/>
      <c r="F7" s="9">
        <v>1</v>
      </c>
      <c r="G7" s="123" t="s">
        <v>23</v>
      </c>
      <c r="H7" s="123"/>
      <c r="I7" s="123"/>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07" t="s">
        <v>69</v>
      </c>
      <c r="C9" s="108"/>
      <c r="D9" s="108"/>
      <c r="E9" s="108"/>
      <c r="F9" s="108"/>
      <c r="G9" s="108"/>
      <c r="H9" s="108"/>
      <c r="I9" s="108"/>
      <c r="J9" s="108"/>
      <c r="K9" s="108"/>
      <c r="L9" s="108"/>
      <c r="M9" s="108"/>
      <c r="N9" s="108"/>
      <c r="O9" s="108"/>
      <c r="P9" s="108"/>
      <c r="Q9" s="108"/>
      <c r="R9" s="108"/>
      <c r="S9" s="108"/>
      <c r="T9" s="109"/>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07" t="s">
        <v>112</v>
      </c>
      <c r="C11" s="108"/>
      <c r="D11" s="108"/>
      <c r="E11" s="108"/>
      <c r="F11" s="108"/>
      <c r="G11" s="108"/>
      <c r="H11" s="108"/>
      <c r="I11" s="108"/>
      <c r="J11" s="108"/>
      <c r="K11" s="108"/>
      <c r="L11" s="108"/>
      <c r="M11" s="108"/>
      <c r="N11" s="108"/>
      <c r="O11" s="108"/>
      <c r="P11" s="108"/>
      <c r="Q11" s="108"/>
      <c r="R11" s="108"/>
      <c r="S11" s="108"/>
      <c r="T11" s="109"/>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15" t="s">
        <v>56</v>
      </c>
      <c r="E15" s="116"/>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13" t="s">
        <v>57</v>
      </c>
      <c r="F16" s="114"/>
      <c r="G16" s="40" t="s">
        <v>39</v>
      </c>
      <c r="H16" s="40"/>
      <c r="I16" s="40"/>
      <c r="J16" s="40"/>
      <c r="K16" s="40"/>
      <c r="L16" s="40"/>
      <c r="M16" s="40"/>
      <c r="N16" s="40"/>
      <c r="O16" s="40"/>
      <c r="P16" s="40"/>
      <c r="Q16" s="40"/>
      <c r="R16" s="40"/>
      <c r="S16" s="40"/>
      <c r="T16" s="41"/>
    </row>
    <row r="17" spans="2:21" ht="19.75" customHeight="1" thickBot="1" x14ac:dyDescent="0.6">
      <c r="B17" s="39"/>
      <c r="C17" s="40"/>
      <c r="D17" s="40"/>
      <c r="E17" s="113" t="s">
        <v>58</v>
      </c>
      <c r="F17" s="114"/>
      <c r="G17" s="40" t="s">
        <v>39</v>
      </c>
      <c r="H17" s="40"/>
      <c r="I17" s="40"/>
      <c r="J17" s="40"/>
      <c r="K17" s="40"/>
      <c r="L17" s="40"/>
      <c r="M17" s="40"/>
      <c r="N17" s="40"/>
      <c r="O17" s="40"/>
      <c r="P17" s="40"/>
      <c r="Q17" s="40"/>
      <c r="R17" s="40"/>
      <c r="S17" s="40"/>
      <c r="T17" s="41"/>
    </row>
    <row r="18" spans="2:21" ht="19.75" customHeight="1" thickBot="1" x14ac:dyDescent="0.6">
      <c r="B18" s="39"/>
      <c r="C18" s="40"/>
      <c r="D18" s="113" t="s">
        <v>59</v>
      </c>
      <c r="E18" s="114"/>
      <c r="F18" s="40"/>
      <c r="G18" s="40" t="s">
        <v>44</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18" t="s">
        <v>38</v>
      </c>
      <c r="C20" s="119"/>
      <c r="D20" s="40"/>
      <c r="E20" s="40"/>
      <c r="F20" s="40"/>
      <c r="G20" s="40"/>
      <c r="H20" s="40"/>
      <c r="I20" s="40"/>
      <c r="J20" s="40"/>
      <c r="K20" s="40"/>
      <c r="L20" s="40"/>
      <c r="M20" s="40"/>
      <c r="N20" s="40"/>
      <c r="O20" s="40"/>
      <c r="P20" s="40"/>
      <c r="Q20" s="40"/>
      <c r="R20" s="40"/>
      <c r="S20" s="40"/>
      <c r="T20" s="41"/>
    </row>
    <row r="21" spans="2:21" ht="19.75" customHeight="1" thickBot="1" x14ac:dyDescent="0.6">
      <c r="B21" s="39"/>
      <c r="C21" s="115" t="s">
        <v>56</v>
      </c>
      <c r="D21" s="116"/>
      <c r="E21" s="113" t="s">
        <v>57</v>
      </c>
      <c r="F21" s="114"/>
      <c r="G21" s="113" t="s">
        <v>58</v>
      </c>
      <c r="H21" s="117"/>
      <c r="I21" s="114"/>
      <c r="J21" s="113" t="s">
        <v>59</v>
      </c>
      <c r="K21" s="117"/>
      <c r="L21" s="117"/>
      <c r="M21" s="114"/>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10" t="s">
        <v>75</v>
      </c>
      <c r="C23" s="111"/>
      <c r="D23" s="111"/>
      <c r="E23" s="111"/>
      <c r="F23" s="111"/>
      <c r="G23" s="111"/>
      <c r="H23" s="111"/>
      <c r="I23" s="111"/>
      <c r="J23" s="111"/>
      <c r="K23" s="111"/>
      <c r="L23" s="111"/>
      <c r="M23" s="111"/>
      <c r="N23" s="111"/>
      <c r="O23" s="111"/>
      <c r="P23" s="111"/>
      <c r="Q23" s="111"/>
      <c r="R23" s="111"/>
      <c r="S23" s="111"/>
      <c r="T23" s="112"/>
    </row>
    <row r="24" spans="2:21" ht="23" thickBot="1" x14ac:dyDescent="0.6">
      <c r="B24" s="176" t="s">
        <v>1</v>
      </c>
      <c r="C24" s="177" t="s">
        <v>2</v>
      </c>
      <c r="D24" s="178"/>
      <c r="E24" s="179"/>
      <c r="F24" s="177" t="s">
        <v>12</v>
      </c>
      <c r="G24" s="178"/>
      <c r="H24" s="178"/>
      <c r="I24" s="178"/>
      <c r="J24" s="179"/>
      <c r="K24" s="180" t="s">
        <v>3</v>
      </c>
      <c r="L24" s="180" t="s">
        <v>4</v>
      </c>
      <c r="M24" s="181" t="s">
        <v>5</v>
      </c>
      <c r="N24" s="181" t="s">
        <v>6</v>
      </c>
      <c r="O24" s="181" t="s">
        <v>7</v>
      </c>
      <c r="P24" s="181" t="s">
        <v>8</v>
      </c>
      <c r="Q24" s="181" t="s">
        <v>9</v>
      </c>
      <c r="R24" s="181" t="s">
        <v>10</v>
      </c>
      <c r="S24" s="181" t="s">
        <v>11</v>
      </c>
      <c r="T24" s="182"/>
    </row>
    <row r="25" spans="2:21" ht="21.65" customHeight="1" x14ac:dyDescent="0.55000000000000004">
      <c r="B25" s="93" t="s">
        <v>46</v>
      </c>
      <c r="C25" s="98" t="s">
        <v>49</v>
      </c>
      <c r="D25" s="99"/>
      <c r="E25" s="100"/>
      <c r="F25" s="175" t="s">
        <v>89</v>
      </c>
      <c r="G25" s="99"/>
      <c r="H25" s="99"/>
      <c r="I25" s="99"/>
      <c r="J25" s="100"/>
      <c r="K25" s="93" t="s">
        <v>21</v>
      </c>
      <c r="L25" s="93" t="s">
        <v>22</v>
      </c>
      <c r="M25" s="53" t="s">
        <v>5</v>
      </c>
      <c r="N25" s="53" t="s">
        <v>6</v>
      </c>
      <c r="O25" s="53" t="s">
        <v>7</v>
      </c>
      <c r="P25" s="53" t="s">
        <v>8</v>
      </c>
      <c r="Q25" s="53" t="s">
        <v>9</v>
      </c>
      <c r="R25" s="53" t="s">
        <v>10</v>
      </c>
      <c r="S25" s="53" t="s">
        <v>11</v>
      </c>
      <c r="T25" s="31"/>
      <c r="U25" s="2"/>
    </row>
    <row r="26" spans="2:21" ht="22.5" x14ac:dyDescent="0.55000000000000004">
      <c r="B26" s="93"/>
      <c r="C26" s="98"/>
      <c r="D26" s="99"/>
      <c r="E26" s="100"/>
      <c r="F26" s="98"/>
      <c r="G26" s="99"/>
      <c r="H26" s="99"/>
      <c r="I26" s="99"/>
      <c r="J26" s="100"/>
      <c r="K26" s="93"/>
      <c r="L26" s="93"/>
      <c r="M26" s="43">
        <f>'A⓵-1_営業1課'!M26+'A⓵-２_営業２課'!M26</f>
        <v>21333</v>
      </c>
      <c r="N26" s="43">
        <f>'A⓵-1_営業1課'!N26+'A⓵-２_営業２課'!N26</f>
        <v>22555</v>
      </c>
      <c r="O26" s="43">
        <f>'A⓵-1_営業1課'!O26+'A⓵-２_営業２課'!O26</f>
        <v>23777</v>
      </c>
      <c r="P26" s="43">
        <f>'A⓵-1_営業1課'!P26+'A⓵-２_営業２課'!P26</f>
        <v>24999</v>
      </c>
      <c r="Q26" s="43">
        <f>'A⓵-1_営業1課'!Q26+'A⓵-２_営業２課'!Q26</f>
        <v>26221</v>
      </c>
      <c r="R26" s="43">
        <f>'A⓵-1_営業1課'!R26+'A⓵-２_営業２課'!R26</f>
        <v>27443</v>
      </c>
      <c r="S26" s="42">
        <f>SUM(M26:R26)</f>
        <v>146328</v>
      </c>
      <c r="T26" s="31"/>
      <c r="U26" s="2"/>
    </row>
    <row r="27" spans="2:21" ht="22.5" x14ac:dyDescent="0.55000000000000004">
      <c r="B27" s="93"/>
      <c r="C27" s="98"/>
      <c r="D27" s="99"/>
      <c r="E27" s="100"/>
      <c r="F27" s="98"/>
      <c r="G27" s="99"/>
      <c r="H27" s="99"/>
      <c r="I27" s="99"/>
      <c r="J27" s="100"/>
      <c r="K27" s="93"/>
      <c r="L27" s="93"/>
      <c r="M27" s="38" t="s">
        <v>13</v>
      </c>
      <c r="N27" s="38" t="s">
        <v>14</v>
      </c>
      <c r="O27" s="38" t="s">
        <v>15</v>
      </c>
      <c r="P27" s="38" t="s">
        <v>16</v>
      </c>
      <c r="Q27" s="38" t="s">
        <v>17</v>
      </c>
      <c r="R27" s="38" t="s">
        <v>18</v>
      </c>
      <c r="S27" s="38" t="s">
        <v>19</v>
      </c>
      <c r="T27" s="38" t="s">
        <v>20</v>
      </c>
      <c r="U27" s="2"/>
    </row>
    <row r="28" spans="2:21" ht="23" thickBot="1" x14ac:dyDescent="0.6">
      <c r="B28" s="151"/>
      <c r="C28" s="148"/>
      <c r="D28" s="149"/>
      <c r="E28" s="150"/>
      <c r="F28" s="148"/>
      <c r="G28" s="149"/>
      <c r="H28" s="149"/>
      <c r="I28" s="149"/>
      <c r="J28" s="150"/>
      <c r="K28" s="151"/>
      <c r="L28" s="151"/>
      <c r="M28" s="183">
        <f>'A⓵-1_営業1課'!M28+'A⓵-２_営業２課'!M28</f>
        <v>28665</v>
      </c>
      <c r="N28" s="183">
        <f>'A⓵-1_営業1課'!N28+'A⓵-２_営業２課'!N28</f>
        <v>29887</v>
      </c>
      <c r="O28" s="183">
        <f>'A⓵-1_営業1課'!O28+'A⓵-２_営業２課'!O28</f>
        <v>31110</v>
      </c>
      <c r="P28" s="183">
        <f>'A⓵-1_営業1課'!P28+'A⓵-２_営業２課'!P28</f>
        <v>31223</v>
      </c>
      <c r="Q28" s="183">
        <f>'A⓵-1_営業1課'!Q28+'A⓵-２_営業２課'!Q28</f>
        <v>32555</v>
      </c>
      <c r="R28" s="183">
        <f>'A⓵-1_営業1課'!R28+'A⓵-２_営業２課'!R28</f>
        <v>33777</v>
      </c>
      <c r="S28" s="184">
        <f>SUM(M28:R28)</f>
        <v>187217</v>
      </c>
      <c r="T28" s="184">
        <f>S26+S28</f>
        <v>333545</v>
      </c>
      <c r="U28" s="2"/>
    </row>
    <row r="29" spans="2:21" ht="23" hidden="1" outlineLevel="1" thickBot="1" x14ac:dyDescent="0.6">
      <c r="B29" s="93" t="s">
        <v>47</v>
      </c>
      <c r="C29" s="175"/>
      <c r="D29" s="99"/>
      <c r="E29" s="100"/>
      <c r="F29" s="175"/>
      <c r="G29" s="99"/>
      <c r="H29" s="99"/>
      <c r="I29" s="99"/>
      <c r="J29" s="100"/>
      <c r="K29" s="105" t="s">
        <v>64</v>
      </c>
      <c r="L29" s="93" t="s">
        <v>65</v>
      </c>
      <c r="M29" s="53" t="s">
        <v>5</v>
      </c>
      <c r="N29" s="53" t="s">
        <v>6</v>
      </c>
      <c r="O29" s="53" t="s">
        <v>7</v>
      </c>
      <c r="P29" s="53" t="s">
        <v>8</v>
      </c>
      <c r="Q29" s="53" t="s">
        <v>9</v>
      </c>
      <c r="R29" s="53" t="s">
        <v>10</v>
      </c>
      <c r="S29" s="53" t="s">
        <v>11</v>
      </c>
      <c r="T29" s="31"/>
      <c r="U29" s="2"/>
    </row>
    <row r="30" spans="2:21" ht="23" hidden="1" outlineLevel="1" thickBot="1" x14ac:dyDescent="0.6">
      <c r="B30" s="93"/>
      <c r="C30" s="98"/>
      <c r="D30" s="99"/>
      <c r="E30" s="100"/>
      <c r="F30" s="98"/>
      <c r="G30" s="99"/>
      <c r="H30" s="99"/>
      <c r="I30" s="99"/>
      <c r="J30" s="100"/>
      <c r="K30" s="105"/>
      <c r="L30" s="93"/>
      <c r="M30" s="42"/>
      <c r="N30" s="42"/>
      <c r="O30" s="42"/>
      <c r="P30" s="42"/>
      <c r="Q30" s="42"/>
      <c r="R30" s="42"/>
      <c r="S30" s="42"/>
      <c r="T30" s="31"/>
      <c r="U30" s="2"/>
    </row>
    <row r="31" spans="2:21" ht="23" hidden="1" outlineLevel="1" thickBot="1" x14ac:dyDescent="0.6">
      <c r="B31" s="93"/>
      <c r="C31" s="98"/>
      <c r="D31" s="99"/>
      <c r="E31" s="100"/>
      <c r="F31" s="98"/>
      <c r="G31" s="99"/>
      <c r="H31" s="99"/>
      <c r="I31" s="99"/>
      <c r="J31" s="100"/>
      <c r="K31" s="105"/>
      <c r="L31" s="93"/>
      <c r="M31" s="38" t="s">
        <v>13</v>
      </c>
      <c r="N31" s="38" t="s">
        <v>14</v>
      </c>
      <c r="O31" s="38" t="s">
        <v>15</v>
      </c>
      <c r="P31" s="38" t="s">
        <v>16</v>
      </c>
      <c r="Q31" s="38" t="s">
        <v>17</v>
      </c>
      <c r="R31" s="38" t="s">
        <v>18</v>
      </c>
      <c r="S31" s="38" t="s">
        <v>19</v>
      </c>
      <c r="T31" s="38" t="s">
        <v>20</v>
      </c>
      <c r="U31" s="2"/>
    </row>
    <row r="32" spans="2:21" ht="23" hidden="1" outlineLevel="1" thickBot="1" x14ac:dyDescent="0.6">
      <c r="B32" s="94"/>
      <c r="C32" s="101"/>
      <c r="D32" s="102"/>
      <c r="E32" s="103"/>
      <c r="F32" s="101"/>
      <c r="G32" s="102"/>
      <c r="H32" s="102"/>
      <c r="I32" s="102"/>
      <c r="J32" s="103"/>
      <c r="K32" s="106"/>
      <c r="L32" s="94"/>
      <c r="M32" s="42"/>
      <c r="N32" s="42"/>
      <c r="O32" s="42"/>
      <c r="P32" s="42"/>
      <c r="Q32" s="42"/>
      <c r="R32" s="42"/>
      <c r="S32" s="42"/>
      <c r="T32" s="42"/>
      <c r="U32" s="2"/>
    </row>
    <row r="33" spans="2:21" ht="22.5" collapsed="1" x14ac:dyDescent="0.55000000000000004">
      <c r="B33" s="92" t="s">
        <v>90</v>
      </c>
      <c r="C33" s="95" t="s">
        <v>67</v>
      </c>
      <c r="D33" s="96"/>
      <c r="E33" s="97"/>
      <c r="F33" s="95" t="s">
        <v>91</v>
      </c>
      <c r="G33" s="96"/>
      <c r="H33" s="96"/>
      <c r="I33" s="96"/>
      <c r="J33" s="97"/>
      <c r="K33" s="104" t="s">
        <v>64</v>
      </c>
      <c r="L33" s="92" t="s">
        <v>65</v>
      </c>
      <c r="M33" s="38" t="s">
        <v>5</v>
      </c>
      <c r="N33" s="38" t="s">
        <v>6</v>
      </c>
      <c r="O33" s="38" t="s">
        <v>7</v>
      </c>
      <c r="P33" s="38" t="s">
        <v>8</v>
      </c>
      <c r="Q33" s="38" t="s">
        <v>9</v>
      </c>
      <c r="R33" s="38" t="s">
        <v>10</v>
      </c>
      <c r="S33" s="38" t="s">
        <v>11</v>
      </c>
      <c r="T33" s="34"/>
      <c r="U33" s="2"/>
    </row>
    <row r="34" spans="2:21" ht="22.5" x14ac:dyDescent="0.55000000000000004">
      <c r="B34" s="93"/>
      <c r="C34" s="98"/>
      <c r="D34" s="99"/>
      <c r="E34" s="100"/>
      <c r="F34" s="98"/>
      <c r="G34" s="99"/>
      <c r="H34" s="99"/>
      <c r="I34" s="99"/>
      <c r="J34" s="100"/>
      <c r="K34" s="105"/>
      <c r="L34" s="93"/>
      <c r="M34" s="43">
        <f>'A⓵-1_営業1課'!M34</f>
        <v>21333</v>
      </c>
      <c r="N34" s="43">
        <f>'A⓵-1_営業1課'!N34</f>
        <v>22555</v>
      </c>
      <c r="O34" s="43">
        <f>'A⓵-1_営業1課'!O34</f>
        <v>23777</v>
      </c>
      <c r="P34" s="43">
        <f>'A⓵-1_営業1課'!P34</f>
        <v>24999</v>
      </c>
      <c r="Q34" s="43">
        <f>'A⓵-1_営業1課'!Q34</f>
        <v>26221</v>
      </c>
      <c r="R34" s="43">
        <f>'A⓵-1_営業1課'!R34</f>
        <v>27443</v>
      </c>
      <c r="S34" s="42"/>
      <c r="T34" s="31"/>
      <c r="U34" s="2"/>
    </row>
    <row r="35" spans="2:21" ht="22.5" x14ac:dyDescent="0.55000000000000004">
      <c r="B35" s="93"/>
      <c r="C35" s="98"/>
      <c r="D35" s="99"/>
      <c r="E35" s="100"/>
      <c r="F35" s="98"/>
      <c r="G35" s="99"/>
      <c r="H35" s="99"/>
      <c r="I35" s="99"/>
      <c r="J35" s="100"/>
      <c r="K35" s="105"/>
      <c r="L35" s="93"/>
      <c r="M35" s="38" t="s">
        <v>13</v>
      </c>
      <c r="N35" s="38" t="s">
        <v>14</v>
      </c>
      <c r="O35" s="38" t="s">
        <v>15</v>
      </c>
      <c r="P35" s="38" t="s">
        <v>16</v>
      </c>
      <c r="Q35" s="38" t="s">
        <v>17</v>
      </c>
      <c r="R35" s="38" t="s">
        <v>18</v>
      </c>
      <c r="S35" s="38" t="s">
        <v>19</v>
      </c>
      <c r="T35" s="38" t="s">
        <v>20</v>
      </c>
      <c r="U35" s="2"/>
    </row>
    <row r="36" spans="2:21" ht="23" thickBot="1" x14ac:dyDescent="0.6">
      <c r="B36" s="151"/>
      <c r="C36" s="148"/>
      <c r="D36" s="149"/>
      <c r="E36" s="150"/>
      <c r="F36" s="148"/>
      <c r="G36" s="149"/>
      <c r="H36" s="149"/>
      <c r="I36" s="149"/>
      <c r="J36" s="150"/>
      <c r="K36" s="185"/>
      <c r="L36" s="151"/>
      <c r="M36" s="183">
        <f>'A⓵-1_営業1課'!M36</f>
        <v>28665</v>
      </c>
      <c r="N36" s="183">
        <f>'A⓵-1_営業1課'!N36</f>
        <v>29887</v>
      </c>
      <c r="O36" s="183">
        <f>'A⓵-1_営業1課'!O36</f>
        <v>31110</v>
      </c>
      <c r="P36" s="183">
        <f>'A⓵-1_営業1課'!P36</f>
        <v>31223</v>
      </c>
      <c r="Q36" s="183">
        <f>'A⓵-1_営業1課'!Q36</f>
        <v>32555</v>
      </c>
      <c r="R36" s="183">
        <f>'A⓵-1_営業1課'!R36</f>
        <v>33777</v>
      </c>
      <c r="S36" s="184"/>
      <c r="T36" s="184"/>
      <c r="U36" s="2"/>
    </row>
    <row r="37" spans="2:21" ht="21.65" customHeight="1" x14ac:dyDescent="0.55000000000000004">
      <c r="B37" s="93" t="s">
        <v>52</v>
      </c>
      <c r="C37" s="98" t="s">
        <v>61</v>
      </c>
      <c r="D37" s="99"/>
      <c r="E37" s="100"/>
      <c r="F37" s="175" t="s">
        <v>92</v>
      </c>
      <c r="G37" s="99"/>
      <c r="H37" s="99"/>
      <c r="I37" s="99"/>
      <c r="J37" s="100"/>
      <c r="K37" s="93" t="s">
        <v>21</v>
      </c>
      <c r="L37" s="93" t="s">
        <v>22</v>
      </c>
      <c r="M37" s="53" t="s">
        <v>5</v>
      </c>
      <c r="N37" s="53" t="s">
        <v>6</v>
      </c>
      <c r="O37" s="53" t="s">
        <v>7</v>
      </c>
      <c r="P37" s="53" t="s">
        <v>8</v>
      </c>
      <c r="Q37" s="53" t="s">
        <v>9</v>
      </c>
      <c r="R37" s="53" t="s">
        <v>10</v>
      </c>
      <c r="S37" s="53" t="s">
        <v>11</v>
      </c>
      <c r="T37" s="31"/>
      <c r="U37" s="2"/>
    </row>
    <row r="38" spans="2:21" ht="22.5" x14ac:dyDescent="0.55000000000000004">
      <c r="B38" s="93"/>
      <c r="C38" s="98"/>
      <c r="D38" s="99"/>
      <c r="E38" s="100"/>
      <c r="F38" s="98"/>
      <c r="G38" s="99"/>
      <c r="H38" s="99"/>
      <c r="I38" s="99"/>
      <c r="J38" s="100"/>
      <c r="K38" s="93"/>
      <c r="L38" s="93"/>
      <c r="M38" s="47">
        <f>'A⓵-1_営業1課'!M38+'A⓵-２_営業２課'!M38</f>
        <v>17087</v>
      </c>
      <c r="N38" s="47">
        <f>'A⓵-1_営業1課'!N38+'A⓵-２_営業２課'!N38</f>
        <v>15976</v>
      </c>
      <c r="O38" s="47">
        <f>'A⓵-1_営業1課'!O38+'A⓵-２_営業２課'!O38</f>
        <v>15754</v>
      </c>
      <c r="P38" s="47">
        <f>'A⓵-1_営業1課'!P38+'A⓵-２_営業２課'!P38</f>
        <v>15865</v>
      </c>
      <c r="Q38" s="47">
        <f>'A⓵-1_営業1課'!Q38+'A⓵-２_営業２課'!Q38</f>
        <v>15976</v>
      </c>
      <c r="R38" s="47">
        <f>'A⓵-1_営業1課'!R38+'A⓵-２_営業２課'!R38</f>
        <v>16087</v>
      </c>
      <c r="S38" s="42">
        <f>SUM(M38:R38)</f>
        <v>96745</v>
      </c>
      <c r="T38" s="31"/>
      <c r="U38" s="2"/>
    </row>
    <row r="39" spans="2:21" ht="22.5" x14ac:dyDescent="0.55000000000000004">
      <c r="B39" s="93"/>
      <c r="C39" s="98"/>
      <c r="D39" s="99"/>
      <c r="E39" s="100"/>
      <c r="F39" s="98"/>
      <c r="G39" s="99"/>
      <c r="H39" s="99"/>
      <c r="I39" s="99"/>
      <c r="J39" s="100"/>
      <c r="K39" s="93"/>
      <c r="L39" s="93"/>
      <c r="M39" s="38" t="s">
        <v>13</v>
      </c>
      <c r="N39" s="38" t="s">
        <v>14</v>
      </c>
      <c r="O39" s="38" t="s">
        <v>15</v>
      </c>
      <c r="P39" s="38" t="s">
        <v>16</v>
      </c>
      <c r="Q39" s="38" t="s">
        <v>17</v>
      </c>
      <c r="R39" s="38" t="s">
        <v>18</v>
      </c>
      <c r="S39" s="38" t="s">
        <v>19</v>
      </c>
      <c r="T39" s="38" t="s">
        <v>20</v>
      </c>
      <c r="U39" s="2"/>
    </row>
    <row r="40" spans="2:21" ht="23" thickBot="1" x14ac:dyDescent="0.6">
      <c r="B40" s="151"/>
      <c r="C40" s="148"/>
      <c r="D40" s="149"/>
      <c r="E40" s="150"/>
      <c r="F40" s="148"/>
      <c r="G40" s="149"/>
      <c r="H40" s="149"/>
      <c r="I40" s="149"/>
      <c r="J40" s="150"/>
      <c r="K40" s="151"/>
      <c r="L40" s="151"/>
      <c r="M40" s="186">
        <f>'A⓵-1_営業1課'!M40+'A⓵-２_営業２課'!M40</f>
        <v>14977</v>
      </c>
      <c r="N40" s="186">
        <f>'A⓵-1_営業1課'!N40+'A⓵-２_営業２課'!N40</f>
        <v>15866</v>
      </c>
      <c r="O40" s="186">
        <f>'A⓵-1_営業1課'!O40+'A⓵-２_営業２課'!O40</f>
        <v>15977</v>
      </c>
      <c r="P40" s="186">
        <f>'A⓵-1_営業1課'!P40+'A⓵-２_営業２課'!P40</f>
        <v>16088</v>
      </c>
      <c r="Q40" s="186">
        <f>'A⓵-1_営業1課'!Q40+'A⓵-２_営業２課'!Q40</f>
        <v>16199</v>
      </c>
      <c r="R40" s="186">
        <f>'A⓵-1_営業1課'!R40+'A⓵-２_営業２課'!R40</f>
        <v>16310</v>
      </c>
      <c r="S40" s="184">
        <f>SUM(M40:R40)</f>
        <v>95417</v>
      </c>
      <c r="T40" s="184">
        <f>S38+S40</f>
        <v>192162</v>
      </c>
      <c r="U40" s="2"/>
    </row>
    <row r="41" spans="2:21" ht="22.5" x14ac:dyDescent="0.55000000000000004">
      <c r="B41" s="93" t="s">
        <v>97</v>
      </c>
      <c r="C41" s="98" t="s">
        <v>96</v>
      </c>
      <c r="D41" s="99"/>
      <c r="E41" s="100"/>
      <c r="F41" s="175" t="s">
        <v>98</v>
      </c>
      <c r="G41" s="99"/>
      <c r="H41" s="99"/>
      <c r="I41" s="99"/>
      <c r="J41" s="100"/>
      <c r="K41" s="93" t="s">
        <v>21</v>
      </c>
      <c r="L41" s="93" t="s">
        <v>22</v>
      </c>
      <c r="M41" s="53" t="s">
        <v>5</v>
      </c>
      <c r="N41" s="53" t="s">
        <v>6</v>
      </c>
      <c r="O41" s="53" t="s">
        <v>7</v>
      </c>
      <c r="P41" s="53" t="s">
        <v>8</v>
      </c>
      <c r="Q41" s="53" t="s">
        <v>9</v>
      </c>
      <c r="R41" s="53" t="s">
        <v>10</v>
      </c>
      <c r="S41" s="53" t="s">
        <v>11</v>
      </c>
      <c r="T41" s="31"/>
      <c r="U41" s="2"/>
    </row>
    <row r="42" spans="2:21" ht="22.5" x14ac:dyDescent="0.55000000000000004">
      <c r="B42" s="93"/>
      <c r="C42" s="98"/>
      <c r="D42" s="99"/>
      <c r="E42" s="100"/>
      <c r="F42" s="98"/>
      <c r="G42" s="99"/>
      <c r="H42" s="99"/>
      <c r="I42" s="99"/>
      <c r="J42" s="100"/>
      <c r="K42" s="93"/>
      <c r="L42" s="93"/>
      <c r="M42" s="43">
        <f>購買部!M46</f>
        <v>17087</v>
      </c>
      <c r="N42" s="43">
        <f>購買部!N46</f>
        <v>15976</v>
      </c>
      <c r="O42" s="43">
        <f>購買部!O46</f>
        <v>15754</v>
      </c>
      <c r="P42" s="43">
        <f>購買部!P46</f>
        <v>15865</v>
      </c>
      <c r="Q42" s="43">
        <f>購買部!Q46</f>
        <v>15976</v>
      </c>
      <c r="R42" s="43">
        <f>購買部!R46</f>
        <v>16087</v>
      </c>
      <c r="S42" s="42">
        <f>SUM(M42:R42)</f>
        <v>96745</v>
      </c>
      <c r="T42" s="31"/>
      <c r="U42" s="2"/>
    </row>
    <row r="43" spans="2:21" ht="22.5" x14ac:dyDescent="0.55000000000000004">
      <c r="B43" s="93"/>
      <c r="C43" s="98"/>
      <c r="D43" s="99"/>
      <c r="E43" s="100"/>
      <c r="F43" s="98"/>
      <c r="G43" s="99"/>
      <c r="H43" s="99"/>
      <c r="I43" s="99"/>
      <c r="J43" s="100"/>
      <c r="K43" s="93"/>
      <c r="L43" s="93"/>
      <c r="M43" s="38" t="s">
        <v>13</v>
      </c>
      <c r="N43" s="38" t="s">
        <v>14</v>
      </c>
      <c r="O43" s="38" t="s">
        <v>15</v>
      </c>
      <c r="P43" s="38" t="s">
        <v>16</v>
      </c>
      <c r="Q43" s="38" t="s">
        <v>17</v>
      </c>
      <c r="R43" s="38" t="s">
        <v>18</v>
      </c>
      <c r="S43" s="38" t="s">
        <v>19</v>
      </c>
      <c r="T43" s="38" t="s">
        <v>20</v>
      </c>
      <c r="U43" s="2"/>
    </row>
    <row r="44" spans="2:21" ht="23" thickBot="1" x14ac:dyDescent="0.6">
      <c r="B44" s="151"/>
      <c r="C44" s="148"/>
      <c r="D44" s="149"/>
      <c r="E44" s="150"/>
      <c r="F44" s="148"/>
      <c r="G44" s="149"/>
      <c r="H44" s="149"/>
      <c r="I44" s="149"/>
      <c r="J44" s="150"/>
      <c r="K44" s="151"/>
      <c r="L44" s="151"/>
      <c r="M44" s="183">
        <f>購買部!M48</f>
        <v>14977</v>
      </c>
      <c r="N44" s="183">
        <f>購買部!N48</f>
        <v>15866</v>
      </c>
      <c r="O44" s="183">
        <f>購買部!O48</f>
        <v>15977</v>
      </c>
      <c r="P44" s="183">
        <f>購買部!P48</f>
        <v>16088</v>
      </c>
      <c r="Q44" s="183">
        <f>購買部!Q48</f>
        <v>16199</v>
      </c>
      <c r="R44" s="183">
        <f>購買部!R48</f>
        <v>16310</v>
      </c>
      <c r="S44" s="184">
        <f>SUM(M44:R44)</f>
        <v>95417</v>
      </c>
      <c r="T44" s="184">
        <f>S42+S44</f>
        <v>192162</v>
      </c>
      <c r="U44" s="2"/>
    </row>
    <row r="45" spans="2:21" ht="22.5" x14ac:dyDescent="0.55000000000000004">
      <c r="B45" s="93" t="s">
        <v>99</v>
      </c>
      <c r="C45" s="98" t="s">
        <v>100</v>
      </c>
      <c r="D45" s="99"/>
      <c r="E45" s="100"/>
      <c r="F45" s="175" t="s">
        <v>101</v>
      </c>
      <c r="G45" s="99"/>
      <c r="H45" s="99"/>
      <c r="I45" s="99"/>
      <c r="J45" s="100"/>
      <c r="K45" s="93" t="s">
        <v>21</v>
      </c>
      <c r="L45" s="93" t="s">
        <v>22</v>
      </c>
      <c r="M45" s="53" t="s">
        <v>5</v>
      </c>
      <c r="N45" s="53" t="s">
        <v>6</v>
      </c>
      <c r="O45" s="53" t="s">
        <v>7</v>
      </c>
      <c r="P45" s="53" t="s">
        <v>8</v>
      </c>
      <c r="Q45" s="53" t="s">
        <v>9</v>
      </c>
      <c r="R45" s="53" t="s">
        <v>10</v>
      </c>
      <c r="S45" s="53" t="s">
        <v>11</v>
      </c>
      <c r="T45" s="31"/>
      <c r="U45" s="2"/>
    </row>
    <row r="46" spans="2:21" ht="22.5" x14ac:dyDescent="0.55000000000000004">
      <c r="B46" s="93"/>
      <c r="C46" s="98"/>
      <c r="D46" s="99"/>
      <c r="E46" s="100"/>
      <c r="F46" s="98"/>
      <c r="G46" s="99"/>
      <c r="H46" s="99"/>
      <c r="I46" s="99"/>
      <c r="J46" s="100"/>
      <c r="K46" s="93"/>
      <c r="L46" s="93"/>
      <c r="M46" s="50">
        <f>M42-M38</f>
        <v>0</v>
      </c>
      <c r="N46" s="50">
        <f t="shared" ref="N46:R48" si="0">N42-N38</f>
        <v>0</v>
      </c>
      <c r="O46" s="50">
        <f t="shared" si="0"/>
        <v>0</v>
      </c>
      <c r="P46" s="50">
        <f t="shared" si="0"/>
        <v>0</v>
      </c>
      <c r="Q46" s="50">
        <f t="shared" si="0"/>
        <v>0</v>
      </c>
      <c r="R46" s="50">
        <f t="shared" si="0"/>
        <v>0</v>
      </c>
      <c r="S46" s="42">
        <f>SUM(M46:R46)</f>
        <v>0</v>
      </c>
      <c r="T46" s="31"/>
      <c r="U46" s="2"/>
    </row>
    <row r="47" spans="2:21" ht="22.5" x14ac:dyDescent="0.55000000000000004">
      <c r="B47" s="93"/>
      <c r="C47" s="98"/>
      <c r="D47" s="99"/>
      <c r="E47" s="100"/>
      <c r="F47" s="98"/>
      <c r="G47" s="99"/>
      <c r="H47" s="99"/>
      <c r="I47" s="99"/>
      <c r="J47" s="100"/>
      <c r="K47" s="93"/>
      <c r="L47" s="93"/>
      <c r="M47" s="38" t="s">
        <v>13</v>
      </c>
      <c r="N47" s="38" t="s">
        <v>14</v>
      </c>
      <c r="O47" s="38" t="s">
        <v>15</v>
      </c>
      <c r="P47" s="38" t="s">
        <v>16</v>
      </c>
      <c r="Q47" s="38" t="s">
        <v>17</v>
      </c>
      <c r="R47" s="38" t="s">
        <v>18</v>
      </c>
      <c r="S47" s="38" t="s">
        <v>19</v>
      </c>
      <c r="T47" s="38" t="s">
        <v>20</v>
      </c>
      <c r="U47" s="2"/>
    </row>
    <row r="48" spans="2:21" ht="23" thickBot="1" x14ac:dyDescent="0.6">
      <c r="B48" s="151"/>
      <c r="C48" s="148"/>
      <c r="D48" s="149"/>
      <c r="E48" s="150"/>
      <c r="F48" s="148"/>
      <c r="G48" s="149"/>
      <c r="H48" s="149"/>
      <c r="I48" s="149"/>
      <c r="J48" s="150"/>
      <c r="K48" s="151"/>
      <c r="L48" s="151"/>
      <c r="M48" s="187">
        <f>M44-M40</f>
        <v>0</v>
      </c>
      <c r="N48" s="187">
        <f t="shared" si="0"/>
        <v>0</v>
      </c>
      <c r="O48" s="187">
        <f t="shared" si="0"/>
        <v>0</v>
      </c>
      <c r="P48" s="187">
        <f t="shared" si="0"/>
        <v>0</v>
      </c>
      <c r="Q48" s="187">
        <f t="shared" si="0"/>
        <v>0</v>
      </c>
      <c r="R48" s="187">
        <f t="shared" si="0"/>
        <v>0</v>
      </c>
      <c r="S48" s="184">
        <f>SUM(M48:R48)</f>
        <v>0</v>
      </c>
      <c r="T48" s="184">
        <f>S46+S48</f>
        <v>0</v>
      </c>
      <c r="U48" s="2"/>
    </row>
    <row r="49" spans="2:21" ht="22.5" x14ac:dyDescent="0.55000000000000004">
      <c r="B49" s="93" t="s">
        <v>51</v>
      </c>
      <c r="C49" s="98" t="s">
        <v>42</v>
      </c>
      <c r="D49" s="99"/>
      <c r="E49" s="100"/>
      <c r="F49" s="175" t="s">
        <v>102</v>
      </c>
      <c r="G49" s="99"/>
      <c r="H49" s="99"/>
      <c r="I49" s="99"/>
      <c r="J49" s="100"/>
      <c r="K49" s="93"/>
      <c r="L49" s="93" t="s">
        <v>45</v>
      </c>
      <c r="M49" s="53" t="s">
        <v>5</v>
      </c>
      <c r="N49" s="53" t="s">
        <v>6</v>
      </c>
      <c r="O49" s="53" t="s">
        <v>7</v>
      </c>
      <c r="P49" s="53" t="s">
        <v>8</v>
      </c>
      <c r="Q49" s="53" t="s">
        <v>9</v>
      </c>
      <c r="R49" s="53" t="s">
        <v>10</v>
      </c>
      <c r="S49" s="53" t="s">
        <v>11</v>
      </c>
      <c r="T49" s="31"/>
      <c r="U49" s="2"/>
    </row>
    <row r="50" spans="2:21" ht="22.5" x14ac:dyDescent="0.55000000000000004">
      <c r="B50" s="93"/>
      <c r="C50" s="98"/>
      <c r="D50" s="99"/>
      <c r="E50" s="100"/>
      <c r="F50" s="98"/>
      <c r="G50" s="99"/>
      <c r="H50" s="99"/>
      <c r="I50" s="99"/>
      <c r="J50" s="100"/>
      <c r="K50" s="93"/>
      <c r="L50" s="93"/>
      <c r="M50" s="45">
        <f t="shared" ref="M50:R50" si="1">ROUND(M38/M26*100,1)</f>
        <v>80.099999999999994</v>
      </c>
      <c r="N50" s="45">
        <f t="shared" si="1"/>
        <v>70.8</v>
      </c>
      <c r="O50" s="45">
        <f t="shared" si="1"/>
        <v>66.3</v>
      </c>
      <c r="P50" s="45">
        <f t="shared" si="1"/>
        <v>63.5</v>
      </c>
      <c r="Q50" s="45">
        <f t="shared" si="1"/>
        <v>60.9</v>
      </c>
      <c r="R50" s="45">
        <f t="shared" si="1"/>
        <v>58.6</v>
      </c>
      <c r="S50" s="44"/>
      <c r="T50" s="31"/>
      <c r="U50" s="2"/>
    </row>
    <row r="51" spans="2:21" ht="22.5" x14ac:dyDescent="0.55000000000000004">
      <c r="B51" s="93"/>
      <c r="C51" s="98"/>
      <c r="D51" s="99"/>
      <c r="E51" s="100"/>
      <c r="F51" s="98"/>
      <c r="G51" s="99"/>
      <c r="H51" s="99"/>
      <c r="I51" s="99"/>
      <c r="J51" s="100"/>
      <c r="K51" s="93"/>
      <c r="L51" s="93"/>
      <c r="M51" s="38" t="s">
        <v>13</v>
      </c>
      <c r="N51" s="38" t="s">
        <v>14</v>
      </c>
      <c r="O51" s="38" t="s">
        <v>15</v>
      </c>
      <c r="P51" s="38" t="s">
        <v>16</v>
      </c>
      <c r="Q51" s="38" t="s">
        <v>17</v>
      </c>
      <c r="R51" s="38" t="s">
        <v>18</v>
      </c>
      <c r="S51" s="38" t="s">
        <v>19</v>
      </c>
      <c r="T51" s="38" t="s">
        <v>20</v>
      </c>
      <c r="U51" s="2"/>
    </row>
    <row r="52" spans="2:21" ht="23" thickBot="1" x14ac:dyDescent="0.6">
      <c r="B52" s="151"/>
      <c r="C52" s="148"/>
      <c r="D52" s="149"/>
      <c r="E52" s="150"/>
      <c r="F52" s="148"/>
      <c r="G52" s="149"/>
      <c r="H52" s="149"/>
      <c r="I52" s="149"/>
      <c r="J52" s="150"/>
      <c r="K52" s="151"/>
      <c r="L52" s="151"/>
      <c r="M52" s="188">
        <f t="shared" ref="M52:R52" si="2">ROUND(M40/M28*100,1)</f>
        <v>52.2</v>
      </c>
      <c r="N52" s="188">
        <f t="shared" si="2"/>
        <v>53.1</v>
      </c>
      <c r="O52" s="188">
        <f t="shared" si="2"/>
        <v>51.4</v>
      </c>
      <c r="P52" s="188">
        <f t="shared" si="2"/>
        <v>51.5</v>
      </c>
      <c r="Q52" s="188">
        <f t="shared" si="2"/>
        <v>49.8</v>
      </c>
      <c r="R52" s="188">
        <f t="shared" si="2"/>
        <v>48.3</v>
      </c>
      <c r="S52" s="189"/>
      <c r="T52" s="189"/>
      <c r="U52" s="2"/>
    </row>
    <row r="53" spans="2:21" ht="21.65" customHeight="1" x14ac:dyDescent="0.55000000000000004">
      <c r="B53" s="93" t="s">
        <v>54</v>
      </c>
      <c r="C53" s="98" t="s">
        <v>62</v>
      </c>
      <c r="D53" s="99"/>
      <c r="E53" s="100"/>
      <c r="F53" s="175" t="s">
        <v>103</v>
      </c>
      <c r="G53" s="99"/>
      <c r="H53" s="99"/>
      <c r="I53" s="99"/>
      <c r="J53" s="100"/>
      <c r="K53" s="93" t="s">
        <v>21</v>
      </c>
      <c r="L53" s="93" t="s">
        <v>22</v>
      </c>
      <c r="M53" s="53" t="s">
        <v>5</v>
      </c>
      <c r="N53" s="53" t="s">
        <v>6</v>
      </c>
      <c r="O53" s="53" t="s">
        <v>7</v>
      </c>
      <c r="P53" s="53" t="s">
        <v>8</v>
      </c>
      <c r="Q53" s="53" t="s">
        <v>9</v>
      </c>
      <c r="R53" s="53" t="s">
        <v>10</v>
      </c>
      <c r="S53" s="53" t="s">
        <v>11</v>
      </c>
      <c r="T53" s="31"/>
      <c r="U53" s="2"/>
    </row>
    <row r="54" spans="2:21" ht="22.5" x14ac:dyDescent="0.55000000000000004">
      <c r="B54" s="93"/>
      <c r="C54" s="98"/>
      <c r="D54" s="99"/>
      <c r="E54" s="100"/>
      <c r="F54" s="98"/>
      <c r="G54" s="99"/>
      <c r="H54" s="99"/>
      <c r="I54" s="99"/>
      <c r="J54" s="100"/>
      <c r="K54" s="93"/>
      <c r="L54" s="93"/>
      <c r="M54" s="42">
        <v>3000</v>
      </c>
      <c r="N54" s="42">
        <v>3100</v>
      </c>
      <c r="O54" s="42">
        <v>3200</v>
      </c>
      <c r="P54" s="42">
        <v>3300</v>
      </c>
      <c r="Q54" s="42">
        <v>3400</v>
      </c>
      <c r="R54" s="42">
        <v>3500</v>
      </c>
      <c r="S54" s="42">
        <f>SUM(M54:R54)</f>
        <v>19500</v>
      </c>
      <c r="T54" s="31"/>
      <c r="U54" s="2"/>
    </row>
    <row r="55" spans="2:21" ht="22.5" x14ac:dyDescent="0.55000000000000004">
      <c r="B55" s="93"/>
      <c r="C55" s="98"/>
      <c r="D55" s="99"/>
      <c r="E55" s="100"/>
      <c r="F55" s="98"/>
      <c r="G55" s="99"/>
      <c r="H55" s="99"/>
      <c r="I55" s="99"/>
      <c r="J55" s="100"/>
      <c r="K55" s="93"/>
      <c r="L55" s="93"/>
      <c r="M55" s="38" t="s">
        <v>13</v>
      </c>
      <c r="N55" s="38" t="s">
        <v>14</v>
      </c>
      <c r="O55" s="38" t="s">
        <v>15</v>
      </c>
      <c r="P55" s="38" t="s">
        <v>16</v>
      </c>
      <c r="Q55" s="38" t="s">
        <v>17</v>
      </c>
      <c r="R55" s="38" t="s">
        <v>18</v>
      </c>
      <c r="S55" s="38" t="s">
        <v>19</v>
      </c>
      <c r="T55" s="38" t="s">
        <v>20</v>
      </c>
      <c r="U55" s="2"/>
    </row>
    <row r="56" spans="2:21" ht="23" thickBot="1" x14ac:dyDescent="0.6">
      <c r="B56" s="151"/>
      <c r="C56" s="148"/>
      <c r="D56" s="149"/>
      <c r="E56" s="150"/>
      <c r="F56" s="148"/>
      <c r="G56" s="149"/>
      <c r="H56" s="149"/>
      <c r="I56" s="149"/>
      <c r="J56" s="150"/>
      <c r="K56" s="151"/>
      <c r="L56" s="151"/>
      <c r="M56" s="184">
        <v>3600</v>
      </c>
      <c r="N56" s="184">
        <v>3700</v>
      </c>
      <c r="O56" s="184">
        <v>3800</v>
      </c>
      <c r="P56" s="184">
        <v>3900</v>
      </c>
      <c r="Q56" s="184">
        <v>4000</v>
      </c>
      <c r="R56" s="184">
        <v>4100</v>
      </c>
      <c r="S56" s="184">
        <f>SUM(M56:R56)</f>
        <v>23100</v>
      </c>
      <c r="T56" s="184">
        <f>S54+S56</f>
        <v>42600</v>
      </c>
      <c r="U56" s="2"/>
    </row>
    <row r="57" spans="2:21" ht="21.65" customHeight="1" x14ac:dyDescent="0.55000000000000004">
      <c r="B57" s="93" t="s">
        <v>104</v>
      </c>
      <c r="C57" s="98" t="s">
        <v>95</v>
      </c>
      <c r="D57" s="99"/>
      <c r="E57" s="100"/>
      <c r="F57" s="175" t="s">
        <v>105</v>
      </c>
      <c r="G57" s="99"/>
      <c r="H57" s="99"/>
      <c r="I57" s="99"/>
      <c r="J57" s="100"/>
      <c r="K57" s="93" t="s">
        <v>21</v>
      </c>
      <c r="L57" s="93" t="s">
        <v>22</v>
      </c>
      <c r="M57" s="53" t="s">
        <v>5</v>
      </c>
      <c r="N57" s="53" t="s">
        <v>6</v>
      </c>
      <c r="O57" s="53" t="s">
        <v>7</v>
      </c>
      <c r="P57" s="53" t="s">
        <v>8</v>
      </c>
      <c r="Q57" s="53" t="s">
        <v>9</v>
      </c>
      <c r="R57" s="53" t="s">
        <v>10</v>
      </c>
      <c r="S57" s="53" t="s">
        <v>11</v>
      </c>
      <c r="T57" s="31"/>
      <c r="U57" s="2"/>
    </row>
    <row r="58" spans="2:21" ht="22.5" x14ac:dyDescent="0.55000000000000004">
      <c r="B58" s="93"/>
      <c r="C58" s="98"/>
      <c r="D58" s="99"/>
      <c r="E58" s="100"/>
      <c r="F58" s="98"/>
      <c r="G58" s="99"/>
      <c r="H58" s="99"/>
      <c r="I58" s="99"/>
      <c r="J58" s="100"/>
      <c r="K58" s="93"/>
      <c r="L58" s="93"/>
      <c r="M58" s="43">
        <f t="shared" ref="M58:R58" si="3">M26-M38-M54</f>
        <v>1246</v>
      </c>
      <c r="N58" s="43">
        <f t="shared" si="3"/>
        <v>3479</v>
      </c>
      <c r="O58" s="43">
        <f t="shared" si="3"/>
        <v>4823</v>
      </c>
      <c r="P58" s="43">
        <f t="shared" si="3"/>
        <v>5834</v>
      </c>
      <c r="Q58" s="43">
        <f t="shared" si="3"/>
        <v>6845</v>
      </c>
      <c r="R58" s="43">
        <f t="shared" si="3"/>
        <v>7856</v>
      </c>
      <c r="S58" s="42">
        <f>SUM(M58:R58)</f>
        <v>30083</v>
      </c>
      <c r="T58" s="31"/>
      <c r="U58" s="2"/>
    </row>
    <row r="59" spans="2:21" ht="22.5" x14ac:dyDescent="0.55000000000000004">
      <c r="B59" s="93"/>
      <c r="C59" s="98"/>
      <c r="D59" s="99"/>
      <c r="E59" s="100"/>
      <c r="F59" s="98"/>
      <c r="G59" s="99"/>
      <c r="H59" s="99"/>
      <c r="I59" s="99"/>
      <c r="J59" s="100"/>
      <c r="K59" s="93"/>
      <c r="L59" s="93"/>
      <c r="M59" s="38" t="s">
        <v>13</v>
      </c>
      <c r="N59" s="38" t="s">
        <v>14</v>
      </c>
      <c r="O59" s="38" t="s">
        <v>15</v>
      </c>
      <c r="P59" s="38" t="s">
        <v>16</v>
      </c>
      <c r="Q59" s="38" t="s">
        <v>17</v>
      </c>
      <c r="R59" s="38" t="s">
        <v>18</v>
      </c>
      <c r="S59" s="38" t="s">
        <v>19</v>
      </c>
      <c r="T59" s="38" t="s">
        <v>20</v>
      </c>
      <c r="U59" s="2"/>
    </row>
    <row r="60" spans="2:21" ht="23" thickBot="1" x14ac:dyDescent="0.6">
      <c r="B60" s="151"/>
      <c r="C60" s="148"/>
      <c r="D60" s="149"/>
      <c r="E60" s="150"/>
      <c r="F60" s="148"/>
      <c r="G60" s="149"/>
      <c r="H60" s="149"/>
      <c r="I60" s="149"/>
      <c r="J60" s="150"/>
      <c r="K60" s="151"/>
      <c r="L60" s="151"/>
      <c r="M60" s="183">
        <f t="shared" ref="M60:R60" si="4">M28-M40-M56</f>
        <v>10088</v>
      </c>
      <c r="N60" s="183">
        <f t="shared" si="4"/>
        <v>10321</v>
      </c>
      <c r="O60" s="183">
        <f t="shared" si="4"/>
        <v>11333</v>
      </c>
      <c r="P60" s="183">
        <f t="shared" si="4"/>
        <v>11235</v>
      </c>
      <c r="Q60" s="183">
        <f t="shared" si="4"/>
        <v>12356</v>
      </c>
      <c r="R60" s="183">
        <f t="shared" si="4"/>
        <v>13367</v>
      </c>
      <c r="S60" s="184">
        <f>SUM(M60:R60)</f>
        <v>68700</v>
      </c>
      <c r="T60" s="184">
        <f>S58+S60</f>
        <v>98783</v>
      </c>
      <c r="U60" s="2"/>
    </row>
    <row r="61" spans="2:21" ht="21.65" customHeight="1" x14ac:dyDescent="0.55000000000000004">
      <c r="B61" s="93" t="s">
        <v>43</v>
      </c>
      <c r="C61" s="98" t="s">
        <v>93</v>
      </c>
      <c r="D61" s="99"/>
      <c r="E61" s="100"/>
      <c r="F61" s="175" t="s">
        <v>106</v>
      </c>
      <c r="G61" s="99"/>
      <c r="H61" s="99"/>
      <c r="I61" s="99"/>
      <c r="J61" s="100"/>
      <c r="K61" s="93"/>
      <c r="L61" s="93" t="s">
        <v>41</v>
      </c>
      <c r="M61" s="53" t="s">
        <v>5</v>
      </c>
      <c r="N61" s="53" t="s">
        <v>6</v>
      </c>
      <c r="O61" s="53" t="s">
        <v>7</v>
      </c>
      <c r="P61" s="53" t="s">
        <v>8</v>
      </c>
      <c r="Q61" s="53" t="s">
        <v>9</v>
      </c>
      <c r="R61" s="53" t="s">
        <v>10</v>
      </c>
      <c r="S61" s="53" t="s">
        <v>11</v>
      </c>
      <c r="T61" s="31"/>
      <c r="U61" s="2"/>
    </row>
    <row r="62" spans="2:21" ht="22.5" x14ac:dyDescent="0.55000000000000004">
      <c r="B62" s="93"/>
      <c r="C62" s="98"/>
      <c r="D62" s="99"/>
      <c r="E62" s="100"/>
      <c r="F62" s="98"/>
      <c r="G62" s="99"/>
      <c r="H62" s="99"/>
      <c r="I62" s="99"/>
      <c r="J62" s="100"/>
      <c r="K62" s="93"/>
      <c r="L62" s="93"/>
      <c r="M62" s="45">
        <f t="shared" ref="M62:S62" si="5">IF(OR(M26=0,M26=""),"",ROUND(M58/M26*100,0))</f>
        <v>6</v>
      </c>
      <c r="N62" s="45">
        <f t="shared" si="5"/>
        <v>15</v>
      </c>
      <c r="O62" s="45">
        <f t="shared" si="5"/>
        <v>20</v>
      </c>
      <c r="P62" s="45">
        <f t="shared" si="5"/>
        <v>23</v>
      </c>
      <c r="Q62" s="45">
        <f t="shared" si="5"/>
        <v>26</v>
      </c>
      <c r="R62" s="45">
        <f t="shared" si="5"/>
        <v>29</v>
      </c>
      <c r="S62" s="45">
        <f t="shared" si="5"/>
        <v>21</v>
      </c>
      <c r="T62" s="31"/>
      <c r="U62" s="2"/>
    </row>
    <row r="63" spans="2:21" ht="22.5" x14ac:dyDescent="0.55000000000000004">
      <c r="B63" s="93"/>
      <c r="C63" s="98"/>
      <c r="D63" s="99"/>
      <c r="E63" s="100"/>
      <c r="F63" s="98"/>
      <c r="G63" s="99"/>
      <c r="H63" s="99"/>
      <c r="I63" s="99"/>
      <c r="J63" s="100"/>
      <c r="K63" s="93"/>
      <c r="L63" s="93"/>
      <c r="M63" s="38" t="s">
        <v>13</v>
      </c>
      <c r="N63" s="38" t="s">
        <v>14</v>
      </c>
      <c r="O63" s="38" t="s">
        <v>15</v>
      </c>
      <c r="P63" s="38" t="s">
        <v>16</v>
      </c>
      <c r="Q63" s="38" t="s">
        <v>17</v>
      </c>
      <c r="R63" s="38" t="s">
        <v>18</v>
      </c>
      <c r="S63" s="38" t="s">
        <v>19</v>
      </c>
      <c r="T63" s="38" t="s">
        <v>20</v>
      </c>
      <c r="U63" s="2"/>
    </row>
    <row r="64" spans="2:21" ht="22.5" x14ac:dyDescent="0.55000000000000004">
      <c r="B64" s="94"/>
      <c r="C64" s="101"/>
      <c r="D64" s="102"/>
      <c r="E64" s="103"/>
      <c r="F64" s="101"/>
      <c r="G64" s="102"/>
      <c r="H64" s="102"/>
      <c r="I64" s="102"/>
      <c r="J64" s="103"/>
      <c r="K64" s="94"/>
      <c r="L64" s="94"/>
      <c r="M64" s="45">
        <f t="shared" ref="M64:T64" si="6">IF(OR(M28=0,M28=""),"",ROUND(M60/M28*100,0))</f>
        <v>35</v>
      </c>
      <c r="N64" s="45">
        <f t="shared" si="6"/>
        <v>35</v>
      </c>
      <c r="O64" s="45">
        <f t="shared" si="6"/>
        <v>36</v>
      </c>
      <c r="P64" s="45">
        <f t="shared" si="6"/>
        <v>36</v>
      </c>
      <c r="Q64" s="45">
        <f t="shared" si="6"/>
        <v>38</v>
      </c>
      <c r="R64" s="45">
        <f t="shared" si="6"/>
        <v>40</v>
      </c>
      <c r="S64" s="45">
        <f t="shared" si="6"/>
        <v>37</v>
      </c>
      <c r="T64" s="45">
        <f t="shared" si="6"/>
        <v>30</v>
      </c>
      <c r="U64" s="2"/>
    </row>
    <row r="65" spans="1:21" x14ac:dyDescent="0.55000000000000004">
      <c r="A65" s="2"/>
      <c r="B65" s="2"/>
      <c r="C65" s="2"/>
      <c r="D65" s="2"/>
      <c r="E65" s="2"/>
      <c r="F65" s="2"/>
      <c r="G65" s="2"/>
      <c r="H65" s="2"/>
      <c r="I65" s="2"/>
      <c r="J65" s="2"/>
      <c r="K65" s="2"/>
      <c r="L65" s="2"/>
      <c r="M65" s="2"/>
      <c r="N65" s="2"/>
      <c r="O65" s="2"/>
      <c r="P65" s="2"/>
      <c r="Q65" s="2"/>
      <c r="R65" s="2"/>
      <c r="S65" s="2"/>
      <c r="T65" s="2"/>
      <c r="U65" s="2"/>
    </row>
  </sheetData>
  <mergeCells count="70">
    <mergeCell ref="B45:B48"/>
    <mergeCell ref="C45:E48"/>
    <mergeCell ref="F45:J48"/>
    <mergeCell ref="K45:K48"/>
    <mergeCell ref="L45:L48"/>
    <mergeCell ref="B41:B44"/>
    <mergeCell ref="C41:E44"/>
    <mergeCell ref="F41:J44"/>
    <mergeCell ref="K41:K44"/>
    <mergeCell ref="L41:L44"/>
    <mergeCell ref="B33:B36"/>
    <mergeCell ref="C33:E36"/>
    <mergeCell ref="F33:J36"/>
    <mergeCell ref="K33:K36"/>
    <mergeCell ref="L33:L36"/>
    <mergeCell ref="L53:L56"/>
    <mergeCell ref="B53:B56"/>
    <mergeCell ref="C53:E56"/>
    <mergeCell ref="F53:J56"/>
    <mergeCell ref="K53:K56"/>
    <mergeCell ref="B57:B60"/>
    <mergeCell ref="C57:E60"/>
    <mergeCell ref="F57:J60"/>
    <mergeCell ref="K57:K60"/>
    <mergeCell ref="L57:L60"/>
    <mergeCell ref="B61:B64"/>
    <mergeCell ref="C61:E64"/>
    <mergeCell ref="F61:J64"/>
    <mergeCell ref="K61:K64"/>
    <mergeCell ref="L61:L64"/>
    <mergeCell ref="B49:B52"/>
    <mergeCell ref="C49:E52"/>
    <mergeCell ref="F49:J52"/>
    <mergeCell ref="K49:K52"/>
    <mergeCell ref="L49:L52"/>
    <mergeCell ref="B25:B28"/>
    <mergeCell ref="C25:E28"/>
    <mergeCell ref="F25:J28"/>
    <mergeCell ref="K25:K28"/>
    <mergeCell ref="L25:L28"/>
    <mergeCell ref="C7:E7"/>
    <mergeCell ref="G7:I7"/>
    <mergeCell ref="B2:I2"/>
    <mergeCell ref="J2:L2"/>
    <mergeCell ref="B4:T4"/>
    <mergeCell ref="B5:T5"/>
    <mergeCell ref="B37:B40"/>
    <mergeCell ref="C37:E40"/>
    <mergeCell ref="F37:J40"/>
    <mergeCell ref="K37:K40"/>
    <mergeCell ref="L37:L40"/>
    <mergeCell ref="C24:E24"/>
    <mergeCell ref="F24:J24"/>
    <mergeCell ref="D15:E15"/>
    <mergeCell ref="D18:E18"/>
    <mergeCell ref="B20:C20"/>
    <mergeCell ref="B9:T9"/>
    <mergeCell ref="B11:T11"/>
    <mergeCell ref="B23:T23"/>
    <mergeCell ref="E16:F16"/>
    <mergeCell ref="E17:F17"/>
    <mergeCell ref="C21:D21"/>
    <mergeCell ref="E21:F21"/>
    <mergeCell ref="G21:I21"/>
    <mergeCell ref="J21:M21"/>
    <mergeCell ref="B29:B32"/>
    <mergeCell ref="C29:E32"/>
    <mergeCell ref="F29:J32"/>
    <mergeCell ref="K29:K32"/>
    <mergeCell ref="L29:L32"/>
  </mergeCells>
  <phoneticPr fontId="1"/>
  <printOptions horizontalCentered="1"/>
  <pageMargins left="0" right="0" top="1.1811023622047245"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24" t="s">
        <v>25</v>
      </c>
      <c r="C2" s="124"/>
      <c r="D2" s="124"/>
      <c r="E2" s="124"/>
      <c r="F2" s="124"/>
      <c r="G2" s="124"/>
      <c r="H2" s="124"/>
      <c r="I2" s="124"/>
      <c r="J2" s="125" t="s">
        <v>130</v>
      </c>
      <c r="K2" s="125"/>
      <c r="L2" s="125"/>
      <c r="M2" s="35" t="s">
        <v>111</v>
      </c>
      <c r="N2" s="35"/>
      <c r="O2" s="35"/>
      <c r="P2" s="35"/>
      <c r="Q2" s="35"/>
      <c r="R2" s="35"/>
      <c r="S2" s="35"/>
      <c r="T2" s="5"/>
    </row>
    <row r="3" spans="2:20" ht="31.5" x14ac:dyDescent="1.05">
      <c r="B3" s="6"/>
      <c r="C3" s="28" t="s">
        <v>131</v>
      </c>
      <c r="D3" s="6"/>
      <c r="E3" s="6"/>
      <c r="F3" s="6"/>
      <c r="G3" s="28"/>
      <c r="H3" s="6"/>
      <c r="I3" s="6"/>
      <c r="J3" s="7"/>
      <c r="K3" s="7"/>
      <c r="L3" s="36" t="s">
        <v>70</v>
      </c>
      <c r="M3" s="7"/>
      <c r="N3" s="36" t="s">
        <v>71</v>
      </c>
      <c r="O3" s="7"/>
      <c r="P3" s="7"/>
      <c r="Q3" s="7"/>
      <c r="R3" s="7"/>
      <c r="S3" s="7"/>
      <c r="T3" s="8"/>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75" customHeight="1" x14ac:dyDescent="0.55000000000000004">
      <c r="B5" s="107" t="s">
        <v>60</v>
      </c>
      <c r="C5" s="108"/>
      <c r="D5" s="108"/>
      <c r="E5" s="108"/>
      <c r="F5" s="108"/>
      <c r="G5" s="108"/>
      <c r="H5" s="108"/>
      <c r="I5" s="108"/>
      <c r="J5" s="108"/>
      <c r="K5" s="108"/>
      <c r="L5" s="108"/>
      <c r="M5" s="108"/>
      <c r="N5" s="108"/>
      <c r="O5" s="108"/>
      <c r="P5" s="108"/>
      <c r="Q5" s="108"/>
      <c r="R5" s="108"/>
      <c r="S5" s="108"/>
      <c r="T5" s="109"/>
    </row>
    <row r="6" spans="2:20" ht="6" customHeight="1" x14ac:dyDescent="0.55000000000000004"/>
    <row r="7" spans="2:20" ht="28.5" x14ac:dyDescent="0.95">
      <c r="B7" s="10">
        <v>1</v>
      </c>
      <c r="C7" s="120" t="s">
        <v>35</v>
      </c>
      <c r="D7" s="121"/>
      <c r="E7" s="122"/>
      <c r="F7" s="9">
        <v>1</v>
      </c>
      <c r="G7" s="123" t="s">
        <v>23</v>
      </c>
      <c r="H7" s="123"/>
      <c r="I7" s="123"/>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07" t="s">
        <v>69</v>
      </c>
      <c r="C9" s="108"/>
      <c r="D9" s="108"/>
      <c r="E9" s="108"/>
      <c r="F9" s="108"/>
      <c r="G9" s="108"/>
      <c r="H9" s="108"/>
      <c r="I9" s="108"/>
      <c r="J9" s="108"/>
      <c r="K9" s="108"/>
      <c r="L9" s="108"/>
      <c r="M9" s="108"/>
      <c r="N9" s="108"/>
      <c r="O9" s="108"/>
      <c r="P9" s="108"/>
      <c r="Q9" s="108"/>
      <c r="R9" s="108"/>
      <c r="S9" s="108"/>
      <c r="T9" s="109"/>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07" t="s">
        <v>112</v>
      </c>
      <c r="C11" s="108"/>
      <c r="D11" s="108"/>
      <c r="E11" s="108"/>
      <c r="F11" s="108"/>
      <c r="G11" s="108"/>
      <c r="H11" s="108"/>
      <c r="I11" s="108"/>
      <c r="J11" s="108"/>
      <c r="K11" s="108"/>
      <c r="L11" s="108"/>
      <c r="M11" s="108"/>
      <c r="N11" s="108"/>
      <c r="O11" s="108"/>
      <c r="P11" s="108"/>
      <c r="Q11" s="108"/>
      <c r="R11" s="108"/>
      <c r="S11" s="108"/>
      <c r="T11" s="109"/>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13" t="s">
        <v>56</v>
      </c>
      <c r="E15" s="114"/>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15" t="s">
        <v>57</v>
      </c>
      <c r="F16" s="116"/>
      <c r="G16" s="40" t="s">
        <v>39</v>
      </c>
      <c r="H16" s="40"/>
      <c r="I16" s="40"/>
      <c r="J16" s="40"/>
      <c r="K16" s="40"/>
      <c r="L16" s="40"/>
      <c r="M16" s="40"/>
      <c r="N16" s="40"/>
      <c r="O16" s="40"/>
      <c r="P16" s="40"/>
      <c r="Q16" s="40"/>
      <c r="R16" s="40"/>
      <c r="S16" s="40"/>
      <c r="T16" s="41"/>
    </row>
    <row r="17" spans="2:21" ht="19.75" customHeight="1" thickBot="1" x14ac:dyDescent="0.6">
      <c r="B17" s="39"/>
      <c r="C17" s="40"/>
      <c r="D17" s="40"/>
      <c r="E17" s="113" t="s">
        <v>58</v>
      </c>
      <c r="F17" s="114"/>
      <c r="G17" s="40" t="s">
        <v>39</v>
      </c>
      <c r="H17" s="40"/>
      <c r="I17" s="40"/>
      <c r="J17" s="40"/>
      <c r="K17" s="40"/>
      <c r="L17" s="40"/>
      <c r="M17" s="40"/>
      <c r="N17" s="40"/>
      <c r="O17" s="40"/>
      <c r="P17" s="40"/>
      <c r="Q17" s="40"/>
      <c r="R17" s="40"/>
      <c r="S17" s="40"/>
      <c r="T17" s="41"/>
    </row>
    <row r="18" spans="2:21" ht="19.75" customHeight="1" thickBot="1" x14ac:dyDescent="0.6">
      <c r="B18" s="39"/>
      <c r="C18" s="40"/>
      <c r="D18" s="113" t="s">
        <v>59</v>
      </c>
      <c r="E18" s="114"/>
      <c r="F18" s="40"/>
      <c r="G18" s="40" t="s">
        <v>44</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18" t="s">
        <v>38</v>
      </c>
      <c r="C20" s="119"/>
      <c r="D20" s="40"/>
      <c r="E20" s="40"/>
      <c r="F20" s="40"/>
      <c r="G20" s="40"/>
      <c r="H20" s="40"/>
      <c r="I20" s="40"/>
      <c r="J20" s="40"/>
      <c r="K20" s="40"/>
      <c r="L20" s="40"/>
      <c r="M20" s="40"/>
      <c r="N20" s="40"/>
      <c r="O20" s="40"/>
      <c r="P20" s="40"/>
      <c r="Q20" s="40"/>
      <c r="R20" s="40"/>
      <c r="S20" s="40"/>
      <c r="T20" s="41"/>
    </row>
    <row r="21" spans="2:21" ht="19.75" customHeight="1" thickBot="1" x14ac:dyDescent="0.6">
      <c r="B21" s="39"/>
      <c r="C21" s="113" t="s">
        <v>56</v>
      </c>
      <c r="D21" s="114"/>
      <c r="E21" s="115" t="s">
        <v>57</v>
      </c>
      <c r="F21" s="116"/>
      <c r="G21" s="113" t="s">
        <v>58</v>
      </c>
      <c r="H21" s="117"/>
      <c r="I21" s="114"/>
      <c r="J21" s="113" t="s">
        <v>59</v>
      </c>
      <c r="K21" s="117"/>
      <c r="L21" s="117"/>
      <c r="M21" s="114"/>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10" t="s">
        <v>107</v>
      </c>
      <c r="C23" s="111"/>
      <c r="D23" s="111"/>
      <c r="E23" s="111"/>
      <c r="F23" s="111"/>
      <c r="G23" s="111"/>
      <c r="H23" s="111"/>
      <c r="I23" s="111"/>
      <c r="J23" s="111"/>
      <c r="K23" s="111"/>
      <c r="L23" s="111"/>
      <c r="M23" s="111"/>
      <c r="N23" s="111"/>
      <c r="O23" s="111"/>
      <c r="P23" s="111"/>
      <c r="Q23" s="111"/>
      <c r="R23" s="111"/>
      <c r="S23" s="111"/>
      <c r="T23" s="112"/>
    </row>
    <row r="24" spans="2:21" ht="23" thickBot="1" x14ac:dyDescent="0.6">
      <c r="B24" s="176" t="s">
        <v>1</v>
      </c>
      <c r="C24" s="177" t="s">
        <v>2</v>
      </c>
      <c r="D24" s="178"/>
      <c r="E24" s="179"/>
      <c r="F24" s="177" t="s">
        <v>12</v>
      </c>
      <c r="G24" s="178"/>
      <c r="H24" s="178"/>
      <c r="I24" s="178"/>
      <c r="J24" s="179"/>
      <c r="K24" s="180" t="s">
        <v>3</v>
      </c>
      <c r="L24" s="180" t="s">
        <v>4</v>
      </c>
      <c r="M24" s="181" t="s">
        <v>5</v>
      </c>
      <c r="N24" s="181" t="s">
        <v>6</v>
      </c>
      <c r="O24" s="181" t="s">
        <v>7</v>
      </c>
      <c r="P24" s="181" t="s">
        <v>8</v>
      </c>
      <c r="Q24" s="181" t="s">
        <v>9</v>
      </c>
      <c r="R24" s="181" t="s">
        <v>10</v>
      </c>
      <c r="S24" s="181" t="s">
        <v>11</v>
      </c>
      <c r="T24" s="182"/>
    </row>
    <row r="25" spans="2:21" ht="22.5" x14ac:dyDescent="0.55000000000000004">
      <c r="B25" s="93" t="s">
        <v>46</v>
      </c>
      <c r="C25" s="98" t="s">
        <v>49</v>
      </c>
      <c r="D25" s="99"/>
      <c r="E25" s="100"/>
      <c r="F25" s="175" t="s">
        <v>40</v>
      </c>
      <c r="G25" s="99"/>
      <c r="H25" s="99"/>
      <c r="I25" s="99"/>
      <c r="J25" s="100"/>
      <c r="K25" s="93" t="s">
        <v>21</v>
      </c>
      <c r="L25" s="93" t="s">
        <v>22</v>
      </c>
      <c r="M25" s="53" t="s">
        <v>5</v>
      </c>
      <c r="N25" s="53" t="s">
        <v>6</v>
      </c>
      <c r="O25" s="53" t="s">
        <v>7</v>
      </c>
      <c r="P25" s="53" t="s">
        <v>8</v>
      </c>
      <c r="Q25" s="53" t="s">
        <v>9</v>
      </c>
      <c r="R25" s="53" t="s">
        <v>10</v>
      </c>
      <c r="S25" s="53" t="s">
        <v>11</v>
      </c>
      <c r="T25" s="31"/>
      <c r="U25" s="2"/>
    </row>
    <row r="26" spans="2:21" ht="22.5" x14ac:dyDescent="0.55000000000000004">
      <c r="B26" s="93"/>
      <c r="C26" s="98"/>
      <c r="D26" s="99"/>
      <c r="E26" s="100"/>
      <c r="F26" s="98"/>
      <c r="G26" s="99"/>
      <c r="H26" s="99"/>
      <c r="I26" s="99"/>
      <c r="J26" s="100"/>
      <c r="K26" s="93"/>
      <c r="L26" s="93"/>
      <c r="M26" s="42">
        <v>9111</v>
      </c>
      <c r="N26" s="42">
        <v>10222</v>
      </c>
      <c r="O26" s="42">
        <v>11333</v>
      </c>
      <c r="P26" s="42">
        <v>12444</v>
      </c>
      <c r="Q26" s="42">
        <v>13555</v>
      </c>
      <c r="R26" s="42">
        <v>14666</v>
      </c>
      <c r="S26" s="42">
        <f>SUM(M26:R26)</f>
        <v>71331</v>
      </c>
      <c r="T26" s="31"/>
      <c r="U26" s="2"/>
    </row>
    <row r="27" spans="2:21" ht="22.5" x14ac:dyDescent="0.55000000000000004">
      <c r="B27" s="93"/>
      <c r="C27" s="98"/>
      <c r="D27" s="99"/>
      <c r="E27" s="100"/>
      <c r="F27" s="98"/>
      <c r="G27" s="99"/>
      <c r="H27" s="99"/>
      <c r="I27" s="99"/>
      <c r="J27" s="100"/>
      <c r="K27" s="93"/>
      <c r="L27" s="93"/>
      <c r="M27" s="38" t="s">
        <v>13</v>
      </c>
      <c r="N27" s="38" t="s">
        <v>14</v>
      </c>
      <c r="O27" s="38" t="s">
        <v>15</v>
      </c>
      <c r="P27" s="38" t="s">
        <v>16</v>
      </c>
      <c r="Q27" s="38" t="s">
        <v>17</v>
      </c>
      <c r="R27" s="38" t="s">
        <v>18</v>
      </c>
      <c r="S27" s="38" t="s">
        <v>19</v>
      </c>
      <c r="T27" s="38" t="s">
        <v>20</v>
      </c>
      <c r="U27" s="2"/>
    </row>
    <row r="28" spans="2:21" ht="23" thickBot="1" x14ac:dyDescent="0.6">
      <c r="B28" s="151"/>
      <c r="C28" s="148"/>
      <c r="D28" s="149"/>
      <c r="E28" s="150"/>
      <c r="F28" s="148"/>
      <c r="G28" s="149"/>
      <c r="H28" s="149"/>
      <c r="I28" s="149"/>
      <c r="J28" s="150"/>
      <c r="K28" s="151"/>
      <c r="L28" s="151"/>
      <c r="M28" s="184">
        <v>15777</v>
      </c>
      <c r="N28" s="184">
        <v>16888</v>
      </c>
      <c r="O28" s="184">
        <v>17999</v>
      </c>
      <c r="P28" s="184">
        <v>18001</v>
      </c>
      <c r="Q28" s="184">
        <v>19111</v>
      </c>
      <c r="R28" s="184">
        <v>20222</v>
      </c>
      <c r="S28" s="184">
        <f>SUM(M28:R28)</f>
        <v>107998</v>
      </c>
      <c r="T28" s="184">
        <f>S26+S28</f>
        <v>179329</v>
      </c>
      <c r="U28" s="2"/>
    </row>
    <row r="29" spans="2:21" ht="21.65" customHeight="1" x14ac:dyDescent="0.55000000000000004">
      <c r="B29" s="93" t="s">
        <v>47</v>
      </c>
      <c r="C29" s="175" t="s">
        <v>63</v>
      </c>
      <c r="D29" s="99"/>
      <c r="E29" s="100"/>
      <c r="F29" s="175" t="s">
        <v>40</v>
      </c>
      <c r="G29" s="99"/>
      <c r="H29" s="99"/>
      <c r="I29" s="99"/>
      <c r="J29" s="100"/>
      <c r="K29" s="105" t="s">
        <v>64</v>
      </c>
      <c r="L29" s="93" t="s">
        <v>65</v>
      </c>
      <c r="M29" s="53" t="s">
        <v>5</v>
      </c>
      <c r="N29" s="53" t="s">
        <v>6</v>
      </c>
      <c r="O29" s="53" t="s">
        <v>7</v>
      </c>
      <c r="P29" s="53" t="s">
        <v>8</v>
      </c>
      <c r="Q29" s="53" t="s">
        <v>9</v>
      </c>
      <c r="R29" s="53" t="s">
        <v>10</v>
      </c>
      <c r="S29" s="53" t="s">
        <v>11</v>
      </c>
      <c r="T29" s="31"/>
      <c r="U29" s="2"/>
    </row>
    <row r="30" spans="2:21" ht="22.5" x14ac:dyDescent="0.55000000000000004">
      <c r="B30" s="93"/>
      <c r="C30" s="98"/>
      <c r="D30" s="99"/>
      <c r="E30" s="100"/>
      <c r="F30" s="98"/>
      <c r="G30" s="99"/>
      <c r="H30" s="99"/>
      <c r="I30" s="99"/>
      <c r="J30" s="100"/>
      <c r="K30" s="105"/>
      <c r="L30" s="93"/>
      <c r="M30" s="42">
        <v>13</v>
      </c>
      <c r="N30" s="42">
        <v>13</v>
      </c>
      <c r="O30" s="42">
        <v>13</v>
      </c>
      <c r="P30" s="42">
        <v>12</v>
      </c>
      <c r="Q30" s="42">
        <v>12</v>
      </c>
      <c r="R30" s="42">
        <v>13</v>
      </c>
      <c r="S30" s="42"/>
      <c r="T30" s="31"/>
      <c r="U30" s="2"/>
    </row>
    <row r="31" spans="2:21" ht="22.5" x14ac:dyDescent="0.55000000000000004">
      <c r="B31" s="93"/>
      <c r="C31" s="98"/>
      <c r="D31" s="99"/>
      <c r="E31" s="100"/>
      <c r="F31" s="98"/>
      <c r="G31" s="99"/>
      <c r="H31" s="99"/>
      <c r="I31" s="99"/>
      <c r="J31" s="100"/>
      <c r="K31" s="105"/>
      <c r="L31" s="93"/>
      <c r="M31" s="38" t="s">
        <v>13</v>
      </c>
      <c r="N31" s="38" t="s">
        <v>14</v>
      </c>
      <c r="O31" s="38" t="s">
        <v>15</v>
      </c>
      <c r="P31" s="38" t="s">
        <v>16</v>
      </c>
      <c r="Q31" s="38" t="s">
        <v>17</v>
      </c>
      <c r="R31" s="38" t="s">
        <v>18</v>
      </c>
      <c r="S31" s="38" t="s">
        <v>19</v>
      </c>
      <c r="T31" s="38" t="s">
        <v>20</v>
      </c>
      <c r="U31" s="2"/>
    </row>
    <row r="32" spans="2:21" ht="23" thickBot="1" x14ac:dyDescent="0.6">
      <c r="B32" s="151"/>
      <c r="C32" s="148"/>
      <c r="D32" s="149"/>
      <c r="E32" s="150"/>
      <c r="F32" s="148"/>
      <c r="G32" s="149"/>
      <c r="H32" s="149"/>
      <c r="I32" s="149"/>
      <c r="J32" s="150"/>
      <c r="K32" s="185"/>
      <c r="L32" s="151"/>
      <c r="M32" s="184">
        <v>12</v>
      </c>
      <c r="N32" s="184">
        <v>12</v>
      </c>
      <c r="O32" s="184">
        <v>13</v>
      </c>
      <c r="P32" s="184">
        <v>12</v>
      </c>
      <c r="Q32" s="184">
        <v>12</v>
      </c>
      <c r="R32" s="184">
        <v>13</v>
      </c>
      <c r="S32" s="184"/>
      <c r="T32" s="184"/>
      <c r="U32" s="2"/>
    </row>
    <row r="33" spans="2:21" ht="21.65" customHeight="1" x14ac:dyDescent="0.55000000000000004">
      <c r="B33" s="93" t="s">
        <v>66</v>
      </c>
      <c r="C33" s="175" t="s">
        <v>113</v>
      </c>
      <c r="D33" s="99"/>
      <c r="E33" s="100"/>
      <c r="F33" s="175" t="s">
        <v>86</v>
      </c>
      <c r="G33" s="99"/>
      <c r="H33" s="99"/>
      <c r="I33" s="99"/>
      <c r="J33" s="100"/>
      <c r="K33" s="105" t="s">
        <v>64</v>
      </c>
      <c r="L33" s="93" t="s">
        <v>65</v>
      </c>
      <c r="M33" s="53" t="s">
        <v>5</v>
      </c>
      <c r="N33" s="53" t="s">
        <v>6</v>
      </c>
      <c r="O33" s="53" t="s">
        <v>7</v>
      </c>
      <c r="P33" s="53" t="s">
        <v>8</v>
      </c>
      <c r="Q33" s="53" t="s">
        <v>9</v>
      </c>
      <c r="R33" s="53" t="s">
        <v>10</v>
      </c>
      <c r="S33" s="53" t="s">
        <v>11</v>
      </c>
      <c r="T33" s="31"/>
      <c r="U33" s="2"/>
    </row>
    <row r="34" spans="2:21" ht="22.5" x14ac:dyDescent="0.55000000000000004">
      <c r="B34" s="93"/>
      <c r="C34" s="98"/>
      <c r="D34" s="99"/>
      <c r="E34" s="100"/>
      <c r="F34" s="98"/>
      <c r="G34" s="99"/>
      <c r="H34" s="99"/>
      <c r="I34" s="99"/>
      <c r="J34" s="100"/>
      <c r="K34" s="105"/>
      <c r="L34" s="93"/>
      <c r="M34" s="43">
        <f>A①_営業本部!M26</f>
        <v>21333</v>
      </c>
      <c r="N34" s="43">
        <f>A①_営業本部!N26</f>
        <v>22555</v>
      </c>
      <c r="O34" s="43">
        <f>A①_営業本部!O26</f>
        <v>23777</v>
      </c>
      <c r="P34" s="43">
        <f>A①_営業本部!P26</f>
        <v>24999</v>
      </c>
      <c r="Q34" s="43">
        <f>A①_営業本部!Q26</f>
        <v>26221</v>
      </c>
      <c r="R34" s="43">
        <f>A①_営業本部!R26</f>
        <v>27443</v>
      </c>
      <c r="S34" s="42">
        <f>SUM(M34:R34)</f>
        <v>146328</v>
      </c>
      <c r="T34" s="31"/>
      <c r="U34" s="2"/>
    </row>
    <row r="35" spans="2:21" ht="22.5" x14ac:dyDescent="0.55000000000000004">
      <c r="B35" s="93"/>
      <c r="C35" s="98"/>
      <c r="D35" s="99"/>
      <c r="E35" s="100"/>
      <c r="F35" s="98"/>
      <c r="G35" s="99"/>
      <c r="H35" s="99"/>
      <c r="I35" s="99"/>
      <c r="J35" s="100"/>
      <c r="K35" s="105"/>
      <c r="L35" s="93"/>
      <c r="M35" s="38" t="s">
        <v>13</v>
      </c>
      <c r="N35" s="38" t="s">
        <v>14</v>
      </c>
      <c r="O35" s="38" t="s">
        <v>15</v>
      </c>
      <c r="P35" s="38" t="s">
        <v>16</v>
      </c>
      <c r="Q35" s="38" t="s">
        <v>17</v>
      </c>
      <c r="R35" s="38" t="s">
        <v>18</v>
      </c>
      <c r="S35" s="38" t="s">
        <v>19</v>
      </c>
      <c r="T35" s="38" t="s">
        <v>20</v>
      </c>
      <c r="U35" s="2"/>
    </row>
    <row r="36" spans="2:21" ht="23" thickBot="1" x14ac:dyDescent="0.6">
      <c r="B36" s="151"/>
      <c r="C36" s="148"/>
      <c r="D36" s="149"/>
      <c r="E36" s="150"/>
      <c r="F36" s="148"/>
      <c r="G36" s="149"/>
      <c r="H36" s="149"/>
      <c r="I36" s="149"/>
      <c r="J36" s="150"/>
      <c r="K36" s="185"/>
      <c r="L36" s="151"/>
      <c r="M36" s="183">
        <f>A①_営業本部!M28</f>
        <v>28665</v>
      </c>
      <c r="N36" s="183">
        <f>A①_営業本部!N28</f>
        <v>29887</v>
      </c>
      <c r="O36" s="183">
        <f>A①_営業本部!O28</f>
        <v>31110</v>
      </c>
      <c r="P36" s="183">
        <f>A①_営業本部!P28</f>
        <v>31223</v>
      </c>
      <c r="Q36" s="183">
        <f>A①_営業本部!Q28</f>
        <v>32555</v>
      </c>
      <c r="R36" s="183">
        <f>A①_営業本部!R28</f>
        <v>33777</v>
      </c>
      <c r="S36" s="184">
        <f>SUM(M36:R36)</f>
        <v>187217</v>
      </c>
      <c r="T36" s="184">
        <f>S34+S36</f>
        <v>333545</v>
      </c>
      <c r="U36" s="2"/>
    </row>
    <row r="37" spans="2:21" ht="21.65" customHeight="1" x14ac:dyDescent="0.55000000000000004">
      <c r="B37" s="93" t="s">
        <v>53</v>
      </c>
      <c r="C37" s="98" t="s">
        <v>61</v>
      </c>
      <c r="D37" s="99"/>
      <c r="E37" s="100"/>
      <c r="F37" s="190" t="s">
        <v>114</v>
      </c>
      <c r="G37" s="130"/>
      <c r="H37" s="130"/>
      <c r="I37" s="130"/>
      <c r="J37" s="131"/>
      <c r="K37" s="93" t="s">
        <v>21</v>
      </c>
      <c r="L37" s="93" t="s">
        <v>22</v>
      </c>
      <c r="M37" s="53" t="s">
        <v>5</v>
      </c>
      <c r="N37" s="53" t="s">
        <v>6</v>
      </c>
      <c r="O37" s="53" t="s">
        <v>7</v>
      </c>
      <c r="P37" s="53" t="s">
        <v>8</v>
      </c>
      <c r="Q37" s="53" t="s">
        <v>9</v>
      </c>
      <c r="R37" s="53" t="s">
        <v>10</v>
      </c>
      <c r="S37" s="53" t="s">
        <v>11</v>
      </c>
      <c r="T37" s="31"/>
      <c r="U37" s="2"/>
    </row>
    <row r="38" spans="2:21" ht="22.5" x14ac:dyDescent="0.55000000000000004">
      <c r="B38" s="93"/>
      <c r="C38" s="98"/>
      <c r="D38" s="99"/>
      <c r="E38" s="100"/>
      <c r="F38" s="129"/>
      <c r="G38" s="130"/>
      <c r="H38" s="130"/>
      <c r="I38" s="130"/>
      <c r="J38" s="131"/>
      <c r="K38" s="93"/>
      <c r="L38" s="93"/>
      <c r="M38" s="46">
        <f>ROUND(購買部!M46/M34*M26,0)</f>
        <v>7298</v>
      </c>
      <c r="N38" s="46">
        <f>ROUND(購買部!N46/N34*N26,0)</f>
        <v>7240</v>
      </c>
      <c r="O38" s="46">
        <f>ROUND(購買部!O46/O34*O26,0)</f>
        <v>7509</v>
      </c>
      <c r="P38" s="46">
        <f>ROUND(購買部!P46/P34*P26,0)</f>
        <v>7897</v>
      </c>
      <c r="Q38" s="46">
        <f>ROUND(購買部!Q46/Q34*Q26,0)</f>
        <v>8259</v>
      </c>
      <c r="R38" s="46">
        <f>ROUND(購買部!R46/R34*R26,0)</f>
        <v>8597</v>
      </c>
      <c r="S38" s="42">
        <f>SUM(M38:R38)</f>
        <v>46800</v>
      </c>
      <c r="T38" s="31"/>
      <c r="U38" s="2"/>
    </row>
    <row r="39" spans="2:21" ht="22.5" x14ac:dyDescent="0.55000000000000004">
      <c r="B39" s="93"/>
      <c r="C39" s="98"/>
      <c r="D39" s="99"/>
      <c r="E39" s="100"/>
      <c r="F39" s="129"/>
      <c r="G39" s="130"/>
      <c r="H39" s="130"/>
      <c r="I39" s="130"/>
      <c r="J39" s="131"/>
      <c r="K39" s="93"/>
      <c r="L39" s="93"/>
      <c r="M39" s="38" t="s">
        <v>13</v>
      </c>
      <c r="N39" s="38" t="s">
        <v>14</v>
      </c>
      <c r="O39" s="38" t="s">
        <v>15</v>
      </c>
      <c r="P39" s="38" t="s">
        <v>16</v>
      </c>
      <c r="Q39" s="38" t="s">
        <v>17</v>
      </c>
      <c r="R39" s="38" t="s">
        <v>18</v>
      </c>
      <c r="S39" s="38" t="s">
        <v>19</v>
      </c>
      <c r="T39" s="38" t="s">
        <v>20</v>
      </c>
      <c r="U39" s="2"/>
    </row>
    <row r="40" spans="2:21" ht="23" thickBot="1" x14ac:dyDescent="0.6">
      <c r="B40" s="151"/>
      <c r="C40" s="148"/>
      <c r="D40" s="149"/>
      <c r="E40" s="150"/>
      <c r="F40" s="191"/>
      <c r="G40" s="192"/>
      <c r="H40" s="192"/>
      <c r="I40" s="192"/>
      <c r="J40" s="193"/>
      <c r="K40" s="151"/>
      <c r="L40" s="151"/>
      <c r="M40" s="194">
        <f>ROUND(購買部!M48/M36*M28,0)</f>
        <v>8243</v>
      </c>
      <c r="N40" s="194">
        <f>ROUND(購買部!N48/N36*N28,0)</f>
        <v>8965</v>
      </c>
      <c r="O40" s="194">
        <f>ROUND(購買部!O48/O36*O28,0)</f>
        <v>9244</v>
      </c>
      <c r="P40" s="194">
        <f>ROUND(購買部!P48/P36*P28,0)</f>
        <v>9275</v>
      </c>
      <c r="Q40" s="194">
        <f>ROUND(購買部!Q48/Q36*Q28,0)</f>
        <v>9509</v>
      </c>
      <c r="R40" s="194">
        <f>ROUND(購買部!R48/R36*R28,0)</f>
        <v>9765</v>
      </c>
      <c r="S40" s="184">
        <f>SUM(M40:R40)</f>
        <v>55001</v>
      </c>
      <c r="T40" s="184">
        <f>S38+S40</f>
        <v>101801</v>
      </c>
      <c r="U40" s="2"/>
    </row>
    <row r="41" spans="2:21" ht="22.5" x14ac:dyDescent="0.55000000000000004">
      <c r="B41" s="93" t="s">
        <v>50</v>
      </c>
      <c r="C41" s="98" t="s">
        <v>42</v>
      </c>
      <c r="D41" s="99"/>
      <c r="E41" s="100"/>
      <c r="F41" s="175" t="s">
        <v>48</v>
      </c>
      <c r="G41" s="99"/>
      <c r="H41" s="99"/>
      <c r="I41" s="99"/>
      <c r="J41" s="100"/>
      <c r="K41" s="93"/>
      <c r="L41" s="93" t="s">
        <v>45</v>
      </c>
      <c r="M41" s="53" t="s">
        <v>5</v>
      </c>
      <c r="N41" s="53" t="s">
        <v>6</v>
      </c>
      <c r="O41" s="53" t="s">
        <v>7</v>
      </c>
      <c r="P41" s="53" t="s">
        <v>8</v>
      </c>
      <c r="Q41" s="53" t="s">
        <v>9</v>
      </c>
      <c r="R41" s="53" t="s">
        <v>10</v>
      </c>
      <c r="S41" s="53" t="s">
        <v>11</v>
      </c>
      <c r="T41" s="31"/>
      <c r="U41" s="2"/>
    </row>
    <row r="42" spans="2:21" ht="22.5" x14ac:dyDescent="0.55000000000000004">
      <c r="B42" s="93"/>
      <c r="C42" s="98"/>
      <c r="D42" s="99"/>
      <c r="E42" s="100"/>
      <c r="F42" s="98"/>
      <c r="G42" s="99"/>
      <c r="H42" s="99"/>
      <c r="I42" s="99"/>
      <c r="J42" s="100"/>
      <c r="K42" s="93"/>
      <c r="L42" s="93"/>
      <c r="M42" s="45">
        <f t="shared" ref="M42:R42" si="0">ROUND(M38/M26*100,1)</f>
        <v>80.099999999999994</v>
      </c>
      <c r="N42" s="45">
        <f t="shared" si="0"/>
        <v>70.8</v>
      </c>
      <c r="O42" s="45">
        <f t="shared" si="0"/>
        <v>66.3</v>
      </c>
      <c r="P42" s="45">
        <f t="shared" si="0"/>
        <v>63.5</v>
      </c>
      <c r="Q42" s="45">
        <f t="shared" si="0"/>
        <v>60.9</v>
      </c>
      <c r="R42" s="45">
        <f t="shared" si="0"/>
        <v>58.6</v>
      </c>
      <c r="S42" s="44"/>
      <c r="T42" s="31"/>
      <c r="U42" s="2"/>
    </row>
    <row r="43" spans="2:21" ht="22.5" x14ac:dyDescent="0.55000000000000004">
      <c r="B43" s="93"/>
      <c r="C43" s="98"/>
      <c r="D43" s="99"/>
      <c r="E43" s="100"/>
      <c r="F43" s="98"/>
      <c r="G43" s="99"/>
      <c r="H43" s="99"/>
      <c r="I43" s="99"/>
      <c r="J43" s="100"/>
      <c r="K43" s="93"/>
      <c r="L43" s="93"/>
      <c r="M43" s="38" t="s">
        <v>13</v>
      </c>
      <c r="N43" s="38" t="s">
        <v>14</v>
      </c>
      <c r="O43" s="38" t="s">
        <v>15</v>
      </c>
      <c r="P43" s="38" t="s">
        <v>16</v>
      </c>
      <c r="Q43" s="38" t="s">
        <v>17</v>
      </c>
      <c r="R43" s="38" t="s">
        <v>18</v>
      </c>
      <c r="S43" s="38" t="s">
        <v>19</v>
      </c>
      <c r="T43" s="38" t="s">
        <v>20</v>
      </c>
      <c r="U43" s="2"/>
    </row>
    <row r="44" spans="2:21" ht="23" thickBot="1" x14ac:dyDescent="0.6">
      <c r="B44" s="151"/>
      <c r="C44" s="148"/>
      <c r="D44" s="149"/>
      <c r="E44" s="150"/>
      <c r="F44" s="148"/>
      <c r="G44" s="149"/>
      <c r="H44" s="149"/>
      <c r="I44" s="149"/>
      <c r="J44" s="150"/>
      <c r="K44" s="151"/>
      <c r="L44" s="151"/>
      <c r="M44" s="188">
        <f t="shared" ref="M44:R44" si="1">ROUND(M40/M28*100,1)</f>
        <v>52.2</v>
      </c>
      <c r="N44" s="188">
        <f t="shared" si="1"/>
        <v>53.1</v>
      </c>
      <c r="O44" s="188">
        <f t="shared" si="1"/>
        <v>51.4</v>
      </c>
      <c r="P44" s="188">
        <f t="shared" si="1"/>
        <v>51.5</v>
      </c>
      <c r="Q44" s="188">
        <f t="shared" si="1"/>
        <v>49.8</v>
      </c>
      <c r="R44" s="188">
        <f t="shared" si="1"/>
        <v>48.3</v>
      </c>
      <c r="S44" s="189"/>
      <c r="T44" s="189"/>
      <c r="U44" s="2"/>
    </row>
    <row r="45" spans="2:21" ht="22.5" x14ac:dyDescent="0.55000000000000004">
      <c r="B45" s="93" t="s">
        <v>82</v>
      </c>
      <c r="C45" s="98" t="s">
        <v>62</v>
      </c>
      <c r="D45" s="99"/>
      <c r="E45" s="100"/>
      <c r="F45" s="175" t="s">
        <v>40</v>
      </c>
      <c r="G45" s="99"/>
      <c r="H45" s="99"/>
      <c r="I45" s="99"/>
      <c r="J45" s="100"/>
      <c r="K45" s="93" t="s">
        <v>21</v>
      </c>
      <c r="L45" s="93" t="s">
        <v>22</v>
      </c>
      <c r="M45" s="53" t="s">
        <v>5</v>
      </c>
      <c r="N45" s="53" t="s">
        <v>6</v>
      </c>
      <c r="O45" s="53" t="s">
        <v>7</v>
      </c>
      <c r="P45" s="53" t="s">
        <v>8</v>
      </c>
      <c r="Q45" s="53" t="s">
        <v>9</v>
      </c>
      <c r="R45" s="53" t="s">
        <v>10</v>
      </c>
      <c r="S45" s="53" t="s">
        <v>11</v>
      </c>
      <c r="T45" s="31"/>
      <c r="U45" s="2"/>
    </row>
    <row r="46" spans="2:21" ht="22.5" x14ac:dyDescent="0.55000000000000004">
      <c r="B46" s="93"/>
      <c r="C46" s="98"/>
      <c r="D46" s="99"/>
      <c r="E46" s="100"/>
      <c r="F46" s="98"/>
      <c r="G46" s="99"/>
      <c r="H46" s="99"/>
      <c r="I46" s="99"/>
      <c r="J46" s="100"/>
      <c r="K46" s="93"/>
      <c r="L46" s="93"/>
      <c r="M46" s="42">
        <v>3000</v>
      </c>
      <c r="N46" s="42">
        <v>3100</v>
      </c>
      <c r="O46" s="42">
        <v>3200</v>
      </c>
      <c r="P46" s="42">
        <v>3300</v>
      </c>
      <c r="Q46" s="42">
        <v>3400</v>
      </c>
      <c r="R46" s="42">
        <v>3500</v>
      </c>
      <c r="S46" s="42">
        <f>SUM(M46:R46)</f>
        <v>19500</v>
      </c>
      <c r="T46" s="31"/>
      <c r="U46" s="2"/>
    </row>
    <row r="47" spans="2:21" ht="22.5" x14ac:dyDescent="0.55000000000000004">
      <c r="B47" s="93"/>
      <c r="C47" s="98"/>
      <c r="D47" s="99"/>
      <c r="E47" s="100"/>
      <c r="F47" s="98"/>
      <c r="G47" s="99"/>
      <c r="H47" s="99"/>
      <c r="I47" s="99"/>
      <c r="J47" s="100"/>
      <c r="K47" s="93"/>
      <c r="L47" s="93"/>
      <c r="M47" s="38" t="s">
        <v>13</v>
      </c>
      <c r="N47" s="38" t="s">
        <v>14</v>
      </c>
      <c r="O47" s="38" t="s">
        <v>15</v>
      </c>
      <c r="P47" s="38" t="s">
        <v>16</v>
      </c>
      <c r="Q47" s="38" t="s">
        <v>17</v>
      </c>
      <c r="R47" s="38" t="s">
        <v>18</v>
      </c>
      <c r="S47" s="38" t="s">
        <v>19</v>
      </c>
      <c r="T47" s="38" t="s">
        <v>20</v>
      </c>
      <c r="U47" s="2"/>
    </row>
    <row r="48" spans="2:21" ht="23" thickBot="1" x14ac:dyDescent="0.6">
      <c r="B48" s="151"/>
      <c r="C48" s="148"/>
      <c r="D48" s="149"/>
      <c r="E48" s="150"/>
      <c r="F48" s="148"/>
      <c r="G48" s="149"/>
      <c r="H48" s="149"/>
      <c r="I48" s="149"/>
      <c r="J48" s="150"/>
      <c r="K48" s="151"/>
      <c r="L48" s="151"/>
      <c r="M48" s="184">
        <v>3600</v>
      </c>
      <c r="N48" s="184">
        <v>3700</v>
      </c>
      <c r="O48" s="184">
        <v>3800</v>
      </c>
      <c r="P48" s="184">
        <v>3900</v>
      </c>
      <c r="Q48" s="184">
        <v>4000</v>
      </c>
      <c r="R48" s="184">
        <v>4100</v>
      </c>
      <c r="S48" s="184">
        <f>SUM(M48:R48)</f>
        <v>23100</v>
      </c>
      <c r="T48" s="184">
        <f>S46+S48</f>
        <v>42600</v>
      </c>
      <c r="U48" s="2"/>
    </row>
    <row r="49" spans="1:21" ht="22.5" x14ac:dyDescent="0.55000000000000004">
      <c r="B49" s="93" t="s">
        <v>83</v>
      </c>
      <c r="C49" s="98" t="s">
        <v>94</v>
      </c>
      <c r="D49" s="99"/>
      <c r="E49" s="100"/>
      <c r="F49" s="175" t="s">
        <v>87</v>
      </c>
      <c r="G49" s="99"/>
      <c r="H49" s="99"/>
      <c r="I49" s="99"/>
      <c r="J49" s="100"/>
      <c r="K49" s="93" t="s">
        <v>21</v>
      </c>
      <c r="L49" s="93" t="s">
        <v>22</v>
      </c>
      <c r="M49" s="53" t="s">
        <v>5</v>
      </c>
      <c r="N49" s="53" t="s">
        <v>6</v>
      </c>
      <c r="O49" s="53" t="s">
        <v>7</v>
      </c>
      <c r="P49" s="53" t="s">
        <v>8</v>
      </c>
      <c r="Q49" s="53" t="s">
        <v>9</v>
      </c>
      <c r="R49" s="53" t="s">
        <v>10</v>
      </c>
      <c r="S49" s="53" t="s">
        <v>11</v>
      </c>
      <c r="T49" s="31"/>
      <c r="U49" s="2"/>
    </row>
    <row r="50" spans="1:21" ht="22.5" x14ac:dyDescent="0.55000000000000004">
      <c r="B50" s="93"/>
      <c r="C50" s="98"/>
      <c r="D50" s="99"/>
      <c r="E50" s="100"/>
      <c r="F50" s="98"/>
      <c r="G50" s="99"/>
      <c r="H50" s="99"/>
      <c r="I50" s="99"/>
      <c r="J50" s="100"/>
      <c r="K50" s="93"/>
      <c r="L50" s="93"/>
      <c r="M50" s="43">
        <f t="shared" ref="M50:R50" si="2">M26-M38-M46</f>
        <v>-1187</v>
      </c>
      <c r="N50" s="43">
        <f t="shared" si="2"/>
        <v>-118</v>
      </c>
      <c r="O50" s="43">
        <f t="shared" si="2"/>
        <v>624</v>
      </c>
      <c r="P50" s="43">
        <f t="shared" si="2"/>
        <v>1247</v>
      </c>
      <c r="Q50" s="43">
        <f t="shared" si="2"/>
        <v>1896</v>
      </c>
      <c r="R50" s="43">
        <f t="shared" si="2"/>
        <v>2569</v>
      </c>
      <c r="S50" s="42">
        <f>SUM(M50:R50)</f>
        <v>5031</v>
      </c>
      <c r="T50" s="31"/>
      <c r="U50" s="2"/>
    </row>
    <row r="51" spans="1:21" ht="22.5" x14ac:dyDescent="0.55000000000000004">
      <c r="B51" s="93"/>
      <c r="C51" s="98"/>
      <c r="D51" s="99"/>
      <c r="E51" s="100"/>
      <c r="F51" s="98"/>
      <c r="G51" s="99"/>
      <c r="H51" s="99"/>
      <c r="I51" s="99"/>
      <c r="J51" s="100"/>
      <c r="K51" s="93"/>
      <c r="L51" s="93"/>
      <c r="M51" s="38" t="s">
        <v>13</v>
      </c>
      <c r="N51" s="38" t="s">
        <v>14</v>
      </c>
      <c r="O51" s="38" t="s">
        <v>15</v>
      </c>
      <c r="P51" s="38" t="s">
        <v>16</v>
      </c>
      <c r="Q51" s="38" t="s">
        <v>17</v>
      </c>
      <c r="R51" s="38" t="s">
        <v>18</v>
      </c>
      <c r="S51" s="38" t="s">
        <v>19</v>
      </c>
      <c r="T51" s="38" t="s">
        <v>20</v>
      </c>
      <c r="U51" s="2"/>
    </row>
    <row r="52" spans="1:21" ht="23" thickBot="1" x14ac:dyDescent="0.6">
      <c r="B52" s="151"/>
      <c r="C52" s="148"/>
      <c r="D52" s="149"/>
      <c r="E52" s="150"/>
      <c r="F52" s="148"/>
      <c r="G52" s="149"/>
      <c r="H52" s="149"/>
      <c r="I52" s="149"/>
      <c r="J52" s="150"/>
      <c r="K52" s="151"/>
      <c r="L52" s="151"/>
      <c r="M52" s="183">
        <f t="shared" ref="M52:R52" si="3">M28-M40-M48</f>
        <v>3934</v>
      </c>
      <c r="N52" s="183">
        <f t="shared" si="3"/>
        <v>4223</v>
      </c>
      <c r="O52" s="183">
        <f t="shared" si="3"/>
        <v>4955</v>
      </c>
      <c r="P52" s="183">
        <f t="shared" si="3"/>
        <v>4826</v>
      </c>
      <c r="Q52" s="183">
        <f t="shared" si="3"/>
        <v>5602</v>
      </c>
      <c r="R52" s="183">
        <f t="shared" si="3"/>
        <v>6357</v>
      </c>
      <c r="S52" s="184">
        <f>SUM(M52:R52)</f>
        <v>29897</v>
      </c>
      <c r="T52" s="184">
        <f>S50+S52</f>
        <v>34928</v>
      </c>
      <c r="U52" s="2"/>
    </row>
    <row r="53" spans="1:21" ht="22.5" x14ac:dyDescent="0.55000000000000004">
      <c r="B53" s="93" t="s">
        <v>55</v>
      </c>
      <c r="C53" s="98" t="s">
        <v>93</v>
      </c>
      <c r="D53" s="99"/>
      <c r="E53" s="100"/>
      <c r="F53" s="175" t="s">
        <v>88</v>
      </c>
      <c r="G53" s="99"/>
      <c r="H53" s="99"/>
      <c r="I53" s="99"/>
      <c r="J53" s="100"/>
      <c r="K53" s="93"/>
      <c r="L53" s="93" t="s">
        <v>41</v>
      </c>
      <c r="M53" s="53" t="s">
        <v>5</v>
      </c>
      <c r="N53" s="53" t="s">
        <v>6</v>
      </c>
      <c r="O53" s="53" t="s">
        <v>7</v>
      </c>
      <c r="P53" s="53" t="s">
        <v>8</v>
      </c>
      <c r="Q53" s="53" t="s">
        <v>9</v>
      </c>
      <c r="R53" s="53" t="s">
        <v>10</v>
      </c>
      <c r="S53" s="53" t="s">
        <v>11</v>
      </c>
      <c r="T53" s="31"/>
      <c r="U53" s="2"/>
    </row>
    <row r="54" spans="1:21" ht="22.5" x14ac:dyDescent="0.55000000000000004">
      <c r="B54" s="93"/>
      <c r="C54" s="98"/>
      <c r="D54" s="99"/>
      <c r="E54" s="100"/>
      <c r="F54" s="98"/>
      <c r="G54" s="99"/>
      <c r="H54" s="99"/>
      <c r="I54" s="99"/>
      <c r="J54" s="100"/>
      <c r="K54" s="93"/>
      <c r="L54" s="93"/>
      <c r="M54" s="45">
        <f t="shared" ref="M54:S54" si="4">IF(OR(M26=0,M26=""),"",ROUND(M50/M26*100,0))</f>
        <v>-13</v>
      </c>
      <c r="N54" s="45">
        <f t="shared" si="4"/>
        <v>-1</v>
      </c>
      <c r="O54" s="45">
        <f t="shared" si="4"/>
        <v>6</v>
      </c>
      <c r="P54" s="45">
        <f t="shared" si="4"/>
        <v>10</v>
      </c>
      <c r="Q54" s="45">
        <f t="shared" si="4"/>
        <v>14</v>
      </c>
      <c r="R54" s="45">
        <f t="shared" si="4"/>
        <v>18</v>
      </c>
      <c r="S54" s="45">
        <f t="shared" si="4"/>
        <v>7</v>
      </c>
      <c r="T54" s="31"/>
      <c r="U54" s="2"/>
    </row>
    <row r="55" spans="1:21" ht="22.5" x14ac:dyDescent="0.55000000000000004">
      <c r="B55" s="93"/>
      <c r="C55" s="98"/>
      <c r="D55" s="99"/>
      <c r="E55" s="100"/>
      <c r="F55" s="98"/>
      <c r="G55" s="99"/>
      <c r="H55" s="99"/>
      <c r="I55" s="99"/>
      <c r="J55" s="100"/>
      <c r="K55" s="93"/>
      <c r="L55" s="93"/>
      <c r="M55" s="38" t="s">
        <v>13</v>
      </c>
      <c r="N55" s="38" t="s">
        <v>14</v>
      </c>
      <c r="O55" s="38" t="s">
        <v>15</v>
      </c>
      <c r="P55" s="38" t="s">
        <v>16</v>
      </c>
      <c r="Q55" s="38" t="s">
        <v>17</v>
      </c>
      <c r="R55" s="38" t="s">
        <v>18</v>
      </c>
      <c r="S55" s="38" t="s">
        <v>19</v>
      </c>
      <c r="T55" s="38" t="s">
        <v>20</v>
      </c>
      <c r="U55" s="2"/>
    </row>
    <row r="56" spans="1:21" ht="22.5" x14ac:dyDescent="0.55000000000000004">
      <c r="B56" s="94"/>
      <c r="C56" s="101"/>
      <c r="D56" s="102"/>
      <c r="E56" s="103"/>
      <c r="F56" s="101"/>
      <c r="G56" s="102"/>
      <c r="H56" s="102"/>
      <c r="I56" s="102"/>
      <c r="J56" s="103"/>
      <c r="K56" s="94"/>
      <c r="L56" s="94"/>
      <c r="M56" s="45">
        <f t="shared" ref="M56:T56" si="5">IF(OR(M28=0,M28=""),"",ROUND(M52/M28*100,0))</f>
        <v>25</v>
      </c>
      <c r="N56" s="45">
        <f t="shared" si="5"/>
        <v>25</v>
      </c>
      <c r="O56" s="45">
        <f t="shared" si="5"/>
        <v>28</v>
      </c>
      <c r="P56" s="45">
        <f t="shared" si="5"/>
        <v>27</v>
      </c>
      <c r="Q56" s="45">
        <f t="shared" si="5"/>
        <v>29</v>
      </c>
      <c r="R56" s="45">
        <f t="shared" si="5"/>
        <v>31</v>
      </c>
      <c r="S56" s="45">
        <f t="shared" si="5"/>
        <v>28</v>
      </c>
      <c r="T56" s="45">
        <f t="shared" si="5"/>
        <v>19</v>
      </c>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49:B52"/>
    <mergeCell ref="C49:E52"/>
    <mergeCell ref="F49:J52"/>
    <mergeCell ref="K49:K52"/>
    <mergeCell ref="L49:L52"/>
    <mergeCell ref="B53:B56"/>
    <mergeCell ref="C53:E56"/>
    <mergeCell ref="F53:J56"/>
    <mergeCell ref="K53:K56"/>
    <mergeCell ref="L53:L56"/>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37:B40"/>
    <mergeCell ref="C37:E40"/>
    <mergeCell ref="F37:J40"/>
    <mergeCell ref="K37:K40"/>
    <mergeCell ref="L37:L40"/>
    <mergeCell ref="L25:L28"/>
    <mergeCell ref="B29:B32"/>
    <mergeCell ref="C29:E32"/>
    <mergeCell ref="F29:J32"/>
    <mergeCell ref="K29:K32"/>
    <mergeCell ref="L29:L32"/>
    <mergeCell ref="K25:K28"/>
    <mergeCell ref="C24:E24"/>
    <mergeCell ref="F24:J24"/>
    <mergeCell ref="B25:B28"/>
    <mergeCell ref="C25:E28"/>
    <mergeCell ref="F25:J28"/>
    <mergeCell ref="B23:T23"/>
    <mergeCell ref="B9:T9"/>
    <mergeCell ref="B11:T11"/>
    <mergeCell ref="D15:E15"/>
    <mergeCell ref="E16:F16"/>
    <mergeCell ref="E17:F17"/>
    <mergeCell ref="D18:E18"/>
    <mergeCell ref="B20:C20"/>
    <mergeCell ref="C21:D21"/>
    <mergeCell ref="E21:F21"/>
    <mergeCell ref="G21:I21"/>
    <mergeCell ref="J21:M21"/>
    <mergeCell ref="B2:I2"/>
    <mergeCell ref="J2:L2"/>
    <mergeCell ref="B4:T4"/>
    <mergeCell ref="B5:T5"/>
    <mergeCell ref="C7:E7"/>
    <mergeCell ref="G7:I7"/>
  </mergeCells>
  <phoneticPr fontId="1"/>
  <printOptions horizontalCentered="1"/>
  <pageMargins left="0" right="0" top="1.3385826771653544" bottom="0.94488188976377963" header="0.31496062992125984" footer="0.31496062992125984"/>
  <pageSetup paperSize="8" scale="6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24" t="s">
        <v>25</v>
      </c>
      <c r="C2" s="124"/>
      <c r="D2" s="124"/>
      <c r="E2" s="124"/>
      <c r="F2" s="124"/>
      <c r="G2" s="124"/>
      <c r="H2" s="124"/>
      <c r="I2" s="124"/>
      <c r="J2" s="125" t="s">
        <v>130</v>
      </c>
      <c r="K2" s="125"/>
      <c r="L2" s="125"/>
      <c r="M2" s="35" t="s">
        <v>111</v>
      </c>
      <c r="N2" s="35"/>
      <c r="O2" s="35"/>
      <c r="P2" s="35"/>
      <c r="Q2" s="35"/>
      <c r="R2" s="35"/>
      <c r="S2" s="35"/>
      <c r="T2" s="5"/>
    </row>
    <row r="3" spans="2:20" ht="31.5" x14ac:dyDescent="1.05">
      <c r="B3" s="6"/>
      <c r="C3" s="28" t="s">
        <v>131</v>
      </c>
      <c r="D3" s="6"/>
      <c r="E3" s="6"/>
      <c r="F3" s="6"/>
      <c r="G3" s="28"/>
      <c r="H3" s="6"/>
      <c r="I3" s="6"/>
      <c r="J3" s="7"/>
      <c r="K3" s="7"/>
      <c r="L3" s="36" t="s">
        <v>72</v>
      </c>
      <c r="M3" s="7"/>
      <c r="N3" s="36" t="s">
        <v>71</v>
      </c>
      <c r="O3" s="7"/>
      <c r="P3" s="7"/>
      <c r="Q3" s="7"/>
      <c r="R3" s="7"/>
      <c r="S3" s="7"/>
      <c r="T3" s="8"/>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75" customHeight="1" x14ac:dyDescent="0.55000000000000004">
      <c r="B5" s="107" t="s">
        <v>60</v>
      </c>
      <c r="C5" s="108"/>
      <c r="D5" s="108"/>
      <c r="E5" s="108"/>
      <c r="F5" s="108"/>
      <c r="G5" s="108"/>
      <c r="H5" s="108"/>
      <c r="I5" s="108"/>
      <c r="J5" s="108"/>
      <c r="K5" s="108"/>
      <c r="L5" s="108"/>
      <c r="M5" s="108"/>
      <c r="N5" s="108"/>
      <c r="O5" s="108"/>
      <c r="P5" s="108"/>
      <c r="Q5" s="108"/>
      <c r="R5" s="108"/>
      <c r="S5" s="108"/>
      <c r="T5" s="109"/>
    </row>
    <row r="6" spans="2:20" ht="6" customHeight="1" x14ac:dyDescent="0.55000000000000004"/>
    <row r="7" spans="2:20" ht="28.5" x14ac:dyDescent="0.95">
      <c r="B7" s="10">
        <v>1</v>
      </c>
      <c r="C7" s="120" t="s">
        <v>35</v>
      </c>
      <c r="D7" s="121"/>
      <c r="E7" s="122"/>
      <c r="F7" s="9">
        <v>1</v>
      </c>
      <c r="G7" s="123" t="s">
        <v>23</v>
      </c>
      <c r="H7" s="123"/>
      <c r="I7" s="123"/>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07" t="s">
        <v>69</v>
      </c>
      <c r="C9" s="108"/>
      <c r="D9" s="108"/>
      <c r="E9" s="108"/>
      <c r="F9" s="108"/>
      <c r="G9" s="108"/>
      <c r="H9" s="108"/>
      <c r="I9" s="108"/>
      <c r="J9" s="108"/>
      <c r="K9" s="108"/>
      <c r="L9" s="108"/>
      <c r="M9" s="108"/>
      <c r="N9" s="108"/>
      <c r="O9" s="108"/>
      <c r="P9" s="108"/>
      <c r="Q9" s="108"/>
      <c r="R9" s="108"/>
      <c r="S9" s="108"/>
      <c r="T9" s="109"/>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07" t="s">
        <v>112</v>
      </c>
      <c r="C11" s="108"/>
      <c r="D11" s="108"/>
      <c r="E11" s="108"/>
      <c r="F11" s="108"/>
      <c r="G11" s="108"/>
      <c r="H11" s="108"/>
      <c r="I11" s="108"/>
      <c r="J11" s="108"/>
      <c r="K11" s="108"/>
      <c r="L11" s="108"/>
      <c r="M11" s="108"/>
      <c r="N11" s="108"/>
      <c r="O11" s="108"/>
      <c r="P11" s="108"/>
      <c r="Q11" s="108"/>
      <c r="R11" s="108"/>
      <c r="S11" s="108"/>
      <c r="T11" s="109"/>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13" t="s">
        <v>56</v>
      </c>
      <c r="E15" s="114"/>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13" t="s">
        <v>57</v>
      </c>
      <c r="F16" s="114"/>
      <c r="G16" s="40" t="s">
        <v>39</v>
      </c>
      <c r="H16" s="40"/>
      <c r="I16" s="40"/>
      <c r="J16" s="40"/>
      <c r="K16" s="40"/>
      <c r="L16" s="40"/>
      <c r="M16" s="40"/>
      <c r="N16" s="40"/>
      <c r="O16" s="40"/>
      <c r="P16" s="40"/>
      <c r="Q16" s="40"/>
      <c r="R16" s="40"/>
      <c r="S16" s="40"/>
      <c r="T16" s="41"/>
    </row>
    <row r="17" spans="2:21" ht="19.75" customHeight="1" thickBot="1" x14ac:dyDescent="0.6">
      <c r="B17" s="39"/>
      <c r="C17" s="40"/>
      <c r="D17" s="40"/>
      <c r="E17" s="115" t="s">
        <v>58</v>
      </c>
      <c r="F17" s="116"/>
      <c r="G17" s="40" t="s">
        <v>39</v>
      </c>
      <c r="H17" s="40"/>
      <c r="I17" s="40"/>
      <c r="J17" s="40"/>
      <c r="K17" s="40"/>
      <c r="L17" s="40"/>
      <c r="M17" s="40"/>
      <c r="N17" s="40"/>
      <c r="O17" s="40"/>
      <c r="P17" s="40"/>
      <c r="Q17" s="40"/>
      <c r="R17" s="40"/>
      <c r="S17" s="40"/>
      <c r="T17" s="41"/>
    </row>
    <row r="18" spans="2:21" ht="19.75" customHeight="1" thickBot="1" x14ac:dyDescent="0.6">
      <c r="B18" s="39"/>
      <c r="C18" s="40"/>
      <c r="D18" s="113" t="s">
        <v>59</v>
      </c>
      <c r="E18" s="114"/>
      <c r="F18" s="40"/>
      <c r="G18" s="40" t="s">
        <v>44</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18" t="s">
        <v>38</v>
      </c>
      <c r="C20" s="119"/>
      <c r="D20" s="40"/>
      <c r="E20" s="40"/>
      <c r="F20" s="40"/>
      <c r="G20" s="40"/>
      <c r="H20" s="40"/>
      <c r="I20" s="40"/>
      <c r="J20" s="40"/>
      <c r="K20" s="40"/>
      <c r="L20" s="40"/>
      <c r="M20" s="40"/>
      <c r="N20" s="40"/>
      <c r="O20" s="40"/>
      <c r="P20" s="40"/>
      <c r="Q20" s="40"/>
      <c r="R20" s="40"/>
      <c r="S20" s="40"/>
      <c r="T20" s="41"/>
    </row>
    <row r="21" spans="2:21" ht="19.75" customHeight="1" thickBot="1" x14ac:dyDescent="0.6">
      <c r="B21" s="39"/>
      <c r="C21" s="113" t="s">
        <v>56</v>
      </c>
      <c r="D21" s="114"/>
      <c r="E21" s="113" t="s">
        <v>57</v>
      </c>
      <c r="F21" s="114"/>
      <c r="G21" s="115" t="s">
        <v>58</v>
      </c>
      <c r="H21" s="132"/>
      <c r="I21" s="116"/>
      <c r="J21" s="113" t="s">
        <v>59</v>
      </c>
      <c r="K21" s="117"/>
      <c r="L21" s="117"/>
      <c r="M21" s="114"/>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10" t="s">
        <v>108</v>
      </c>
      <c r="C23" s="111"/>
      <c r="D23" s="111"/>
      <c r="E23" s="111"/>
      <c r="F23" s="111"/>
      <c r="G23" s="111"/>
      <c r="H23" s="111"/>
      <c r="I23" s="111"/>
      <c r="J23" s="111"/>
      <c r="K23" s="111"/>
      <c r="L23" s="111"/>
      <c r="M23" s="111"/>
      <c r="N23" s="111"/>
      <c r="O23" s="111"/>
      <c r="P23" s="111"/>
      <c r="Q23" s="111"/>
      <c r="R23" s="111"/>
      <c r="S23" s="111"/>
      <c r="T23" s="112"/>
    </row>
    <row r="24" spans="2:21" ht="23" thickBot="1" x14ac:dyDescent="0.6">
      <c r="B24" s="176" t="s">
        <v>1</v>
      </c>
      <c r="C24" s="177" t="s">
        <v>2</v>
      </c>
      <c r="D24" s="178"/>
      <c r="E24" s="179"/>
      <c r="F24" s="177" t="s">
        <v>12</v>
      </c>
      <c r="G24" s="178"/>
      <c r="H24" s="178"/>
      <c r="I24" s="178"/>
      <c r="J24" s="179"/>
      <c r="K24" s="180" t="s">
        <v>3</v>
      </c>
      <c r="L24" s="180" t="s">
        <v>4</v>
      </c>
      <c r="M24" s="181" t="s">
        <v>5</v>
      </c>
      <c r="N24" s="181" t="s">
        <v>6</v>
      </c>
      <c r="O24" s="181" t="s">
        <v>7</v>
      </c>
      <c r="P24" s="181" t="s">
        <v>8</v>
      </c>
      <c r="Q24" s="181" t="s">
        <v>9</v>
      </c>
      <c r="R24" s="181" t="s">
        <v>10</v>
      </c>
      <c r="S24" s="181" t="s">
        <v>11</v>
      </c>
      <c r="T24" s="182"/>
    </row>
    <row r="25" spans="2:21" ht="22.5" x14ac:dyDescent="0.55000000000000004">
      <c r="B25" s="93" t="s">
        <v>46</v>
      </c>
      <c r="C25" s="98" t="s">
        <v>49</v>
      </c>
      <c r="D25" s="99"/>
      <c r="E25" s="100"/>
      <c r="F25" s="175" t="s">
        <v>40</v>
      </c>
      <c r="G25" s="99"/>
      <c r="H25" s="99"/>
      <c r="I25" s="99"/>
      <c r="J25" s="100"/>
      <c r="K25" s="93" t="s">
        <v>21</v>
      </c>
      <c r="L25" s="93" t="s">
        <v>22</v>
      </c>
      <c r="M25" s="53" t="s">
        <v>5</v>
      </c>
      <c r="N25" s="53" t="s">
        <v>6</v>
      </c>
      <c r="O25" s="53" t="s">
        <v>7</v>
      </c>
      <c r="P25" s="53" t="s">
        <v>8</v>
      </c>
      <c r="Q25" s="53" t="s">
        <v>9</v>
      </c>
      <c r="R25" s="53" t="s">
        <v>10</v>
      </c>
      <c r="S25" s="53" t="s">
        <v>11</v>
      </c>
      <c r="T25" s="31"/>
      <c r="U25" s="2"/>
    </row>
    <row r="26" spans="2:21" ht="22.5" x14ac:dyDescent="0.55000000000000004">
      <c r="B26" s="93"/>
      <c r="C26" s="98"/>
      <c r="D26" s="99"/>
      <c r="E26" s="100"/>
      <c r="F26" s="98"/>
      <c r="G26" s="99"/>
      <c r="H26" s="99"/>
      <c r="I26" s="99"/>
      <c r="J26" s="100"/>
      <c r="K26" s="93"/>
      <c r="L26" s="93"/>
      <c r="M26" s="42">
        <v>12222</v>
      </c>
      <c r="N26" s="42">
        <v>12333</v>
      </c>
      <c r="O26" s="42">
        <v>12444</v>
      </c>
      <c r="P26" s="42">
        <v>12555</v>
      </c>
      <c r="Q26" s="42">
        <v>12666</v>
      </c>
      <c r="R26" s="42">
        <v>12777</v>
      </c>
      <c r="S26" s="42">
        <f>SUM(M26:R26)</f>
        <v>74997</v>
      </c>
      <c r="T26" s="31"/>
      <c r="U26" s="2"/>
    </row>
    <row r="27" spans="2:21" ht="22.5" x14ac:dyDescent="0.55000000000000004">
      <c r="B27" s="93"/>
      <c r="C27" s="98"/>
      <c r="D27" s="99"/>
      <c r="E27" s="100"/>
      <c r="F27" s="98"/>
      <c r="G27" s="99"/>
      <c r="H27" s="99"/>
      <c r="I27" s="99"/>
      <c r="J27" s="100"/>
      <c r="K27" s="93"/>
      <c r="L27" s="93"/>
      <c r="M27" s="38" t="s">
        <v>13</v>
      </c>
      <c r="N27" s="38" t="s">
        <v>14</v>
      </c>
      <c r="O27" s="38" t="s">
        <v>15</v>
      </c>
      <c r="P27" s="38" t="s">
        <v>16</v>
      </c>
      <c r="Q27" s="38" t="s">
        <v>17</v>
      </c>
      <c r="R27" s="38" t="s">
        <v>18</v>
      </c>
      <c r="S27" s="38" t="s">
        <v>19</v>
      </c>
      <c r="T27" s="38" t="s">
        <v>20</v>
      </c>
      <c r="U27" s="2"/>
    </row>
    <row r="28" spans="2:21" ht="23" thickBot="1" x14ac:dyDescent="0.6">
      <c r="B28" s="151"/>
      <c r="C28" s="148"/>
      <c r="D28" s="149"/>
      <c r="E28" s="150"/>
      <c r="F28" s="148"/>
      <c r="G28" s="149"/>
      <c r="H28" s="149"/>
      <c r="I28" s="149"/>
      <c r="J28" s="150"/>
      <c r="K28" s="151"/>
      <c r="L28" s="151"/>
      <c r="M28" s="184">
        <v>12888</v>
      </c>
      <c r="N28" s="184">
        <v>12999</v>
      </c>
      <c r="O28" s="184">
        <v>13111</v>
      </c>
      <c r="P28" s="184">
        <v>13222</v>
      </c>
      <c r="Q28" s="184">
        <v>13444</v>
      </c>
      <c r="R28" s="184">
        <v>13555</v>
      </c>
      <c r="S28" s="184">
        <f>SUM(M28:R28)</f>
        <v>79219</v>
      </c>
      <c r="T28" s="184">
        <f>S26+S28</f>
        <v>154216</v>
      </c>
      <c r="U28" s="2"/>
    </row>
    <row r="29" spans="2:21" ht="22.5" x14ac:dyDescent="0.55000000000000004">
      <c r="B29" s="93" t="s">
        <v>47</v>
      </c>
      <c r="C29" s="175" t="s">
        <v>63</v>
      </c>
      <c r="D29" s="99"/>
      <c r="E29" s="100"/>
      <c r="F29" s="175" t="s">
        <v>40</v>
      </c>
      <c r="G29" s="99"/>
      <c r="H29" s="99"/>
      <c r="I29" s="99"/>
      <c r="J29" s="100"/>
      <c r="K29" s="105" t="s">
        <v>64</v>
      </c>
      <c r="L29" s="93" t="s">
        <v>65</v>
      </c>
      <c r="M29" s="53" t="s">
        <v>5</v>
      </c>
      <c r="N29" s="53" t="s">
        <v>6</v>
      </c>
      <c r="O29" s="53" t="s">
        <v>7</v>
      </c>
      <c r="P29" s="53" t="s">
        <v>8</v>
      </c>
      <c r="Q29" s="53" t="s">
        <v>9</v>
      </c>
      <c r="R29" s="53" t="s">
        <v>10</v>
      </c>
      <c r="S29" s="53" t="s">
        <v>11</v>
      </c>
      <c r="T29" s="31"/>
      <c r="U29" s="2"/>
    </row>
    <row r="30" spans="2:21" ht="22.5" x14ac:dyDescent="0.55000000000000004">
      <c r="B30" s="93"/>
      <c r="C30" s="98"/>
      <c r="D30" s="99"/>
      <c r="E30" s="100"/>
      <c r="F30" s="98"/>
      <c r="G30" s="99"/>
      <c r="H30" s="99"/>
      <c r="I30" s="99"/>
      <c r="J30" s="100"/>
      <c r="K30" s="105"/>
      <c r="L30" s="93"/>
      <c r="M30" s="42">
        <v>15</v>
      </c>
      <c r="N30" s="42">
        <v>15</v>
      </c>
      <c r="O30" s="42">
        <v>14</v>
      </c>
      <c r="P30" s="42">
        <v>14</v>
      </c>
      <c r="Q30" s="42">
        <v>14</v>
      </c>
      <c r="R30" s="42">
        <v>15</v>
      </c>
      <c r="S30" s="42"/>
      <c r="T30" s="31"/>
      <c r="U30" s="2"/>
    </row>
    <row r="31" spans="2:21" ht="22.5" x14ac:dyDescent="0.55000000000000004">
      <c r="B31" s="93"/>
      <c r="C31" s="98"/>
      <c r="D31" s="99"/>
      <c r="E31" s="100"/>
      <c r="F31" s="98"/>
      <c r="G31" s="99"/>
      <c r="H31" s="99"/>
      <c r="I31" s="99"/>
      <c r="J31" s="100"/>
      <c r="K31" s="105"/>
      <c r="L31" s="93"/>
      <c r="M31" s="38" t="s">
        <v>13</v>
      </c>
      <c r="N31" s="38" t="s">
        <v>14</v>
      </c>
      <c r="O31" s="38" t="s">
        <v>15</v>
      </c>
      <c r="P31" s="38" t="s">
        <v>16</v>
      </c>
      <c r="Q31" s="38" t="s">
        <v>17</v>
      </c>
      <c r="R31" s="38" t="s">
        <v>18</v>
      </c>
      <c r="S31" s="38" t="s">
        <v>19</v>
      </c>
      <c r="T31" s="38" t="s">
        <v>20</v>
      </c>
      <c r="U31" s="2"/>
    </row>
    <row r="32" spans="2:21" ht="23" thickBot="1" x14ac:dyDescent="0.6">
      <c r="B32" s="151"/>
      <c r="C32" s="148"/>
      <c r="D32" s="149"/>
      <c r="E32" s="150"/>
      <c r="F32" s="148"/>
      <c r="G32" s="149"/>
      <c r="H32" s="149"/>
      <c r="I32" s="149"/>
      <c r="J32" s="150"/>
      <c r="K32" s="185"/>
      <c r="L32" s="151"/>
      <c r="M32" s="184">
        <v>15</v>
      </c>
      <c r="N32" s="184">
        <v>15</v>
      </c>
      <c r="O32" s="184">
        <v>14</v>
      </c>
      <c r="P32" s="184">
        <v>14</v>
      </c>
      <c r="Q32" s="184">
        <v>16</v>
      </c>
      <c r="R32" s="184">
        <v>14</v>
      </c>
      <c r="S32" s="184"/>
      <c r="T32" s="184"/>
      <c r="U32" s="2"/>
    </row>
    <row r="33" spans="2:21" ht="22.5" x14ac:dyDescent="0.55000000000000004">
      <c r="B33" s="93" t="s">
        <v>66</v>
      </c>
      <c r="C33" s="175" t="s">
        <v>67</v>
      </c>
      <c r="D33" s="99"/>
      <c r="E33" s="100"/>
      <c r="F33" s="175" t="s">
        <v>86</v>
      </c>
      <c r="G33" s="99"/>
      <c r="H33" s="99"/>
      <c r="I33" s="99"/>
      <c r="J33" s="100"/>
      <c r="K33" s="105" t="s">
        <v>64</v>
      </c>
      <c r="L33" s="93" t="s">
        <v>65</v>
      </c>
      <c r="M33" s="53" t="s">
        <v>5</v>
      </c>
      <c r="N33" s="53" t="s">
        <v>6</v>
      </c>
      <c r="O33" s="53" t="s">
        <v>7</v>
      </c>
      <c r="P33" s="53" t="s">
        <v>8</v>
      </c>
      <c r="Q33" s="53" t="s">
        <v>9</v>
      </c>
      <c r="R33" s="53" t="s">
        <v>10</v>
      </c>
      <c r="S33" s="53" t="s">
        <v>11</v>
      </c>
      <c r="T33" s="31"/>
      <c r="U33" s="2"/>
    </row>
    <row r="34" spans="2:21" ht="22.5" x14ac:dyDescent="0.55000000000000004">
      <c r="B34" s="93"/>
      <c r="C34" s="98"/>
      <c r="D34" s="99"/>
      <c r="E34" s="100"/>
      <c r="F34" s="98"/>
      <c r="G34" s="99"/>
      <c r="H34" s="99"/>
      <c r="I34" s="99"/>
      <c r="J34" s="100"/>
      <c r="K34" s="105"/>
      <c r="L34" s="93"/>
      <c r="M34" s="43">
        <f>'A⓵-1_営業1課'!M34</f>
        <v>21333</v>
      </c>
      <c r="N34" s="43">
        <f>'A⓵-1_営業1課'!N34</f>
        <v>22555</v>
      </c>
      <c r="O34" s="43">
        <f>'A⓵-1_営業1課'!O34</f>
        <v>23777</v>
      </c>
      <c r="P34" s="43">
        <f>'A⓵-1_営業1課'!P34</f>
        <v>24999</v>
      </c>
      <c r="Q34" s="43">
        <f>'A⓵-1_営業1課'!Q34</f>
        <v>26221</v>
      </c>
      <c r="R34" s="43">
        <f>'A⓵-1_営業1課'!R34</f>
        <v>27443</v>
      </c>
      <c r="S34" s="42"/>
      <c r="T34" s="31"/>
      <c r="U34" s="2"/>
    </row>
    <row r="35" spans="2:21" ht="22.5" x14ac:dyDescent="0.55000000000000004">
      <c r="B35" s="93"/>
      <c r="C35" s="98"/>
      <c r="D35" s="99"/>
      <c r="E35" s="100"/>
      <c r="F35" s="98"/>
      <c r="G35" s="99"/>
      <c r="H35" s="99"/>
      <c r="I35" s="99"/>
      <c r="J35" s="100"/>
      <c r="K35" s="105"/>
      <c r="L35" s="93"/>
      <c r="M35" s="38" t="s">
        <v>13</v>
      </c>
      <c r="N35" s="38" t="s">
        <v>14</v>
      </c>
      <c r="O35" s="38" t="s">
        <v>15</v>
      </c>
      <c r="P35" s="38" t="s">
        <v>16</v>
      </c>
      <c r="Q35" s="38" t="s">
        <v>17</v>
      </c>
      <c r="R35" s="38" t="s">
        <v>18</v>
      </c>
      <c r="S35" s="38" t="s">
        <v>19</v>
      </c>
      <c r="T35" s="38" t="s">
        <v>20</v>
      </c>
      <c r="U35" s="2"/>
    </row>
    <row r="36" spans="2:21" ht="23" thickBot="1" x14ac:dyDescent="0.6">
      <c r="B36" s="151"/>
      <c r="C36" s="148"/>
      <c r="D36" s="149"/>
      <c r="E36" s="150"/>
      <c r="F36" s="148"/>
      <c r="G36" s="149"/>
      <c r="H36" s="149"/>
      <c r="I36" s="149"/>
      <c r="J36" s="150"/>
      <c r="K36" s="185"/>
      <c r="L36" s="151"/>
      <c r="M36" s="183">
        <f>'A⓵-1_営業1課'!M36</f>
        <v>28665</v>
      </c>
      <c r="N36" s="183">
        <f>'A⓵-1_営業1課'!N36</f>
        <v>29887</v>
      </c>
      <c r="O36" s="183">
        <f>'A⓵-1_営業1課'!O36</f>
        <v>31110</v>
      </c>
      <c r="P36" s="183">
        <f>'A⓵-1_営業1課'!P36</f>
        <v>31223</v>
      </c>
      <c r="Q36" s="183">
        <f>'A⓵-1_営業1課'!Q36</f>
        <v>32555</v>
      </c>
      <c r="R36" s="183">
        <f>'A⓵-1_営業1課'!R36</f>
        <v>33777</v>
      </c>
      <c r="S36" s="184"/>
      <c r="T36" s="184"/>
      <c r="U36" s="2"/>
    </row>
    <row r="37" spans="2:21" ht="21.65" customHeight="1" x14ac:dyDescent="0.55000000000000004">
      <c r="B37" s="93" t="s">
        <v>53</v>
      </c>
      <c r="C37" s="98" t="s">
        <v>61</v>
      </c>
      <c r="D37" s="99"/>
      <c r="E37" s="100"/>
      <c r="F37" s="190" t="s">
        <v>114</v>
      </c>
      <c r="G37" s="130"/>
      <c r="H37" s="130"/>
      <c r="I37" s="130"/>
      <c r="J37" s="131"/>
      <c r="K37" s="93" t="s">
        <v>21</v>
      </c>
      <c r="L37" s="93" t="s">
        <v>22</v>
      </c>
      <c r="M37" s="53" t="s">
        <v>5</v>
      </c>
      <c r="N37" s="53" t="s">
        <v>6</v>
      </c>
      <c r="O37" s="53" t="s">
        <v>7</v>
      </c>
      <c r="P37" s="53" t="s">
        <v>8</v>
      </c>
      <c r="Q37" s="53" t="s">
        <v>9</v>
      </c>
      <c r="R37" s="53" t="s">
        <v>10</v>
      </c>
      <c r="S37" s="53" t="s">
        <v>11</v>
      </c>
      <c r="T37" s="31"/>
      <c r="U37" s="2"/>
    </row>
    <row r="38" spans="2:21" ht="22.5" x14ac:dyDescent="0.55000000000000004">
      <c r="B38" s="93"/>
      <c r="C38" s="98"/>
      <c r="D38" s="99"/>
      <c r="E38" s="100"/>
      <c r="F38" s="129"/>
      <c r="G38" s="130"/>
      <c r="H38" s="130"/>
      <c r="I38" s="130"/>
      <c r="J38" s="131"/>
      <c r="K38" s="93"/>
      <c r="L38" s="93"/>
      <c r="M38" s="46">
        <f>ROUND(購買部!M46/M34*M26,0)</f>
        <v>9789</v>
      </c>
      <c r="N38" s="46">
        <f>ROUND(購買部!N46/N34*N26,0)</f>
        <v>8736</v>
      </c>
      <c r="O38" s="46">
        <f>ROUND(購買部!O46/O34*O26,0)</f>
        <v>8245</v>
      </c>
      <c r="P38" s="46">
        <f>ROUND(購買部!P46/P34*P26,0)</f>
        <v>7968</v>
      </c>
      <c r="Q38" s="46">
        <f>ROUND(購買部!Q46/Q34*Q26,0)</f>
        <v>7717</v>
      </c>
      <c r="R38" s="46">
        <f>ROUND(購買部!R46/R34*R26,0)</f>
        <v>7490</v>
      </c>
      <c r="S38" s="42">
        <f>SUM(M38:R38)</f>
        <v>49945</v>
      </c>
      <c r="T38" s="31"/>
      <c r="U38" s="2"/>
    </row>
    <row r="39" spans="2:21" ht="22.5" x14ac:dyDescent="0.55000000000000004">
      <c r="B39" s="93"/>
      <c r="C39" s="98"/>
      <c r="D39" s="99"/>
      <c r="E39" s="100"/>
      <c r="F39" s="129"/>
      <c r="G39" s="130"/>
      <c r="H39" s="130"/>
      <c r="I39" s="130"/>
      <c r="J39" s="131"/>
      <c r="K39" s="93"/>
      <c r="L39" s="93"/>
      <c r="M39" s="38" t="s">
        <v>13</v>
      </c>
      <c r="N39" s="38" t="s">
        <v>14</v>
      </c>
      <c r="O39" s="38" t="s">
        <v>15</v>
      </c>
      <c r="P39" s="38" t="s">
        <v>16</v>
      </c>
      <c r="Q39" s="38" t="s">
        <v>17</v>
      </c>
      <c r="R39" s="38" t="s">
        <v>18</v>
      </c>
      <c r="S39" s="38" t="s">
        <v>19</v>
      </c>
      <c r="T39" s="38" t="s">
        <v>20</v>
      </c>
      <c r="U39" s="2"/>
    </row>
    <row r="40" spans="2:21" ht="23" thickBot="1" x14ac:dyDescent="0.6">
      <c r="B40" s="151"/>
      <c r="C40" s="148"/>
      <c r="D40" s="149"/>
      <c r="E40" s="150"/>
      <c r="F40" s="191"/>
      <c r="G40" s="192"/>
      <c r="H40" s="192"/>
      <c r="I40" s="192"/>
      <c r="J40" s="193"/>
      <c r="K40" s="151"/>
      <c r="L40" s="151"/>
      <c r="M40" s="194">
        <f>ROUND(購買部!M48/M36*M28,0)</f>
        <v>6734</v>
      </c>
      <c r="N40" s="194">
        <f>ROUND(購買部!N48/N36*N28,0)</f>
        <v>6901</v>
      </c>
      <c r="O40" s="194">
        <f>ROUND(購買部!O48/O36*O28,0)</f>
        <v>6733</v>
      </c>
      <c r="P40" s="194">
        <f>ROUND(購買部!P48/P36*P28,0)</f>
        <v>6813</v>
      </c>
      <c r="Q40" s="194">
        <f>ROUND(購買部!Q48/Q36*Q28,0)</f>
        <v>6690</v>
      </c>
      <c r="R40" s="194">
        <f>ROUND(購買部!R48/R36*R28,0)</f>
        <v>6545</v>
      </c>
      <c r="S40" s="184">
        <f>SUM(M40:R40)</f>
        <v>40416</v>
      </c>
      <c r="T40" s="184">
        <f>S38+S40</f>
        <v>90361</v>
      </c>
      <c r="U40" s="2"/>
    </row>
    <row r="41" spans="2:21" ht="22.5" x14ac:dyDescent="0.55000000000000004">
      <c r="B41" s="93" t="s">
        <v>50</v>
      </c>
      <c r="C41" s="98" t="s">
        <v>42</v>
      </c>
      <c r="D41" s="99"/>
      <c r="E41" s="100"/>
      <c r="F41" s="175" t="s">
        <v>48</v>
      </c>
      <c r="G41" s="99"/>
      <c r="H41" s="99"/>
      <c r="I41" s="99"/>
      <c r="J41" s="100"/>
      <c r="K41" s="93"/>
      <c r="L41" s="93" t="s">
        <v>45</v>
      </c>
      <c r="M41" s="53" t="s">
        <v>5</v>
      </c>
      <c r="N41" s="53" t="s">
        <v>6</v>
      </c>
      <c r="O41" s="53" t="s">
        <v>7</v>
      </c>
      <c r="P41" s="53" t="s">
        <v>8</v>
      </c>
      <c r="Q41" s="53" t="s">
        <v>9</v>
      </c>
      <c r="R41" s="53" t="s">
        <v>10</v>
      </c>
      <c r="S41" s="53" t="s">
        <v>11</v>
      </c>
      <c r="T41" s="31"/>
      <c r="U41" s="2"/>
    </row>
    <row r="42" spans="2:21" ht="22.5" x14ac:dyDescent="0.55000000000000004">
      <c r="B42" s="93"/>
      <c r="C42" s="98"/>
      <c r="D42" s="99"/>
      <c r="E42" s="100"/>
      <c r="F42" s="98"/>
      <c r="G42" s="99"/>
      <c r="H42" s="99"/>
      <c r="I42" s="99"/>
      <c r="J42" s="100"/>
      <c r="K42" s="93"/>
      <c r="L42" s="93"/>
      <c r="M42" s="45">
        <f t="shared" ref="M42:R42" si="0">ROUND(M38/M26*100,1)</f>
        <v>80.099999999999994</v>
      </c>
      <c r="N42" s="45">
        <f t="shared" si="0"/>
        <v>70.8</v>
      </c>
      <c r="O42" s="45">
        <f t="shared" si="0"/>
        <v>66.3</v>
      </c>
      <c r="P42" s="45">
        <f t="shared" si="0"/>
        <v>63.5</v>
      </c>
      <c r="Q42" s="45">
        <f t="shared" si="0"/>
        <v>60.9</v>
      </c>
      <c r="R42" s="45">
        <f t="shared" si="0"/>
        <v>58.6</v>
      </c>
      <c r="S42" s="44"/>
      <c r="T42" s="31"/>
      <c r="U42" s="2"/>
    </row>
    <row r="43" spans="2:21" ht="22.5" x14ac:dyDescent="0.55000000000000004">
      <c r="B43" s="93"/>
      <c r="C43" s="98"/>
      <c r="D43" s="99"/>
      <c r="E43" s="100"/>
      <c r="F43" s="98"/>
      <c r="G43" s="99"/>
      <c r="H43" s="99"/>
      <c r="I43" s="99"/>
      <c r="J43" s="100"/>
      <c r="K43" s="93"/>
      <c r="L43" s="93"/>
      <c r="M43" s="38" t="s">
        <v>13</v>
      </c>
      <c r="N43" s="38" t="s">
        <v>14</v>
      </c>
      <c r="O43" s="38" t="s">
        <v>15</v>
      </c>
      <c r="P43" s="38" t="s">
        <v>16</v>
      </c>
      <c r="Q43" s="38" t="s">
        <v>17</v>
      </c>
      <c r="R43" s="38" t="s">
        <v>18</v>
      </c>
      <c r="S43" s="38" t="s">
        <v>19</v>
      </c>
      <c r="T43" s="38" t="s">
        <v>20</v>
      </c>
      <c r="U43" s="2"/>
    </row>
    <row r="44" spans="2:21" ht="23" thickBot="1" x14ac:dyDescent="0.6">
      <c r="B44" s="151"/>
      <c r="C44" s="148"/>
      <c r="D44" s="149"/>
      <c r="E44" s="150"/>
      <c r="F44" s="148"/>
      <c r="G44" s="149"/>
      <c r="H44" s="149"/>
      <c r="I44" s="149"/>
      <c r="J44" s="150"/>
      <c r="K44" s="151"/>
      <c r="L44" s="151"/>
      <c r="M44" s="188">
        <f t="shared" ref="M44:R44" si="1">ROUND(M40/M28*100,1)</f>
        <v>52.3</v>
      </c>
      <c r="N44" s="188">
        <f t="shared" si="1"/>
        <v>53.1</v>
      </c>
      <c r="O44" s="188">
        <f t="shared" si="1"/>
        <v>51.4</v>
      </c>
      <c r="P44" s="188">
        <f t="shared" si="1"/>
        <v>51.5</v>
      </c>
      <c r="Q44" s="188">
        <f t="shared" si="1"/>
        <v>49.8</v>
      </c>
      <c r="R44" s="188">
        <f t="shared" si="1"/>
        <v>48.3</v>
      </c>
      <c r="S44" s="189"/>
      <c r="T44" s="189"/>
      <c r="U44" s="2"/>
    </row>
    <row r="45" spans="2:21" ht="22.5" x14ac:dyDescent="0.55000000000000004">
      <c r="B45" s="93" t="s">
        <v>82</v>
      </c>
      <c r="C45" s="98" t="s">
        <v>62</v>
      </c>
      <c r="D45" s="99"/>
      <c r="E45" s="100"/>
      <c r="F45" s="175" t="s">
        <v>40</v>
      </c>
      <c r="G45" s="99"/>
      <c r="H45" s="99"/>
      <c r="I45" s="99"/>
      <c r="J45" s="100"/>
      <c r="K45" s="93" t="s">
        <v>21</v>
      </c>
      <c r="L45" s="93" t="s">
        <v>22</v>
      </c>
      <c r="M45" s="53" t="s">
        <v>5</v>
      </c>
      <c r="N45" s="53" t="s">
        <v>6</v>
      </c>
      <c r="O45" s="53" t="s">
        <v>7</v>
      </c>
      <c r="P45" s="53" t="s">
        <v>8</v>
      </c>
      <c r="Q45" s="53" t="s">
        <v>9</v>
      </c>
      <c r="R45" s="53" t="s">
        <v>10</v>
      </c>
      <c r="S45" s="53" t="s">
        <v>11</v>
      </c>
      <c r="T45" s="31"/>
      <c r="U45" s="2"/>
    </row>
    <row r="46" spans="2:21" ht="22.5" x14ac:dyDescent="0.55000000000000004">
      <c r="B46" s="93"/>
      <c r="C46" s="98"/>
      <c r="D46" s="99"/>
      <c r="E46" s="100"/>
      <c r="F46" s="98"/>
      <c r="G46" s="99"/>
      <c r="H46" s="99"/>
      <c r="I46" s="99"/>
      <c r="J46" s="100"/>
      <c r="K46" s="93"/>
      <c r="L46" s="93"/>
      <c r="M46" s="42">
        <v>3000</v>
      </c>
      <c r="N46" s="42">
        <v>3100</v>
      </c>
      <c r="O46" s="42">
        <v>3200</v>
      </c>
      <c r="P46" s="42">
        <v>3300</v>
      </c>
      <c r="Q46" s="42">
        <v>3400</v>
      </c>
      <c r="R46" s="42">
        <v>3500</v>
      </c>
      <c r="S46" s="42">
        <f>SUM(M46:R46)</f>
        <v>19500</v>
      </c>
      <c r="T46" s="31"/>
      <c r="U46" s="2"/>
    </row>
    <row r="47" spans="2:21" ht="22.5" x14ac:dyDescent="0.55000000000000004">
      <c r="B47" s="93"/>
      <c r="C47" s="98"/>
      <c r="D47" s="99"/>
      <c r="E47" s="100"/>
      <c r="F47" s="98"/>
      <c r="G47" s="99"/>
      <c r="H47" s="99"/>
      <c r="I47" s="99"/>
      <c r="J47" s="100"/>
      <c r="K47" s="93"/>
      <c r="L47" s="93"/>
      <c r="M47" s="38" t="s">
        <v>13</v>
      </c>
      <c r="N47" s="38" t="s">
        <v>14</v>
      </c>
      <c r="O47" s="38" t="s">
        <v>15</v>
      </c>
      <c r="P47" s="38" t="s">
        <v>16</v>
      </c>
      <c r="Q47" s="38" t="s">
        <v>17</v>
      </c>
      <c r="R47" s="38" t="s">
        <v>18</v>
      </c>
      <c r="S47" s="38" t="s">
        <v>19</v>
      </c>
      <c r="T47" s="38" t="s">
        <v>20</v>
      </c>
      <c r="U47" s="2"/>
    </row>
    <row r="48" spans="2:21" ht="23" thickBot="1" x14ac:dyDescent="0.6">
      <c r="B48" s="151"/>
      <c r="C48" s="148"/>
      <c r="D48" s="149"/>
      <c r="E48" s="150"/>
      <c r="F48" s="148"/>
      <c r="G48" s="149"/>
      <c r="H48" s="149"/>
      <c r="I48" s="149"/>
      <c r="J48" s="150"/>
      <c r="K48" s="151"/>
      <c r="L48" s="151"/>
      <c r="M48" s="184">
        <v>3600</v>
      </c>
      <c r="N48" s="184">
        <v>3700</v>
      </c>
      <c r="O48" s="184">
        <v>3800</v>
      </c>
      <c r="P48" s="184">
        <v>3900</v>
      </c>
      <c r="Q48" s="184">
        <v>4000</v>
      </c>
      <c r="R48" s="184">
        <v>4100</v>
      </c>
      <c r="S48" s="184">
        <f>SUM(M48:R48)</f>
        <v>23100</v>
      </c>
      <c r="T48" s="184">
        <f>S46+S48</f>
        <v>42600</v>
      </c>
      <c r="U48" s="2"/>
    </row>
    <row r="49" spans="1:21" ht="21.65" customHeight="1" x14ac:dyDescent="0.55000000000000004">
      <c r="B49" s="93" t="s">
        <v>83</v>
      </c>
      <c r="C49" s="98" t="s">
        <v>94</v>
      </c>
      <c r="D49" s="99"/>
      <c r="E49" s="100"/>
      <c r="F49" s="175" t="s">
        <v>87</v>
      </c>
      <c r="G49" s="99"/>
      <c r="H49" s="99"/>
      <c r="I49" s="99"/>
      <c r="J49" s="100"/>
      <c r="K49" s="93" t="s">
        <v>21</v>
      </c>
      <c r="L49" s="93" t="s">
        <v>22</v>
      </c>
      <c r="M49" s="53" t="s">
        <v>5</v>
      </c>
      <c r="N49" s="53" t="s">
        <v>6</v>
      </c>
      <c r="O49" s="53" t="s">
        <v>7</v>
      </c>
      <c r="P49" s="53" t="s">
        <v>8</v>
      </c>
      <c r="Q49" s="53" t="s">
        <v>9</v>
      </c>
      <c r="R49" s="53" t="s">
        <v>10</v>
      </c>
      <c r="S49" s="53" t="s">
        <v>11</v>
      </c>
      <c r="T49" s="31"/>
      <c r="U49" s="2"/>
    </row>
    <row r="50" spans="1:21" ht="22.5" x14ac:dyDescent="0.55000000000000004">
      <c r="B50" s="93"/>
      <c r="C50" s="98"/>
      <c r="D50" s="99"/>
      <c r="E50" s="100"/>
      <c r="F50" s="98"/>
      <c r="G50" s="99"/>
      <c r="H50" s="99"/>
      <c r="I50" s="99"/>
      <c r="J50" s="100"/>
      <c r="K50" s="93"/>
      <c r="L50" s="93"/>
      <c r="M50" s="43">
        <f t="shared" ref="M50:R50" si="2">M26-M38-M46</f>
        <v>-567</v>
      </c>
      <c r="N50" s="43">
        <f t="shared" si="2"/>
        <v>497</v>
      </c>
      <c r="O50" s="43">
        <f t="shared" si="2"/>
        <v>999</v>
      </c>
      <c r="P50" s="43">
        <f t="shared" si="2"/>
        <v>1287</v>
      </c>
      <c r="Q50" s="43">
        <f t="shared" si="2"/>
        <v>1549</v>
      </c>
      <c r="R50" s="43">
        <f t="shared" si="2"/>
        <v>1787</v>
      </c>
      <c r="S50" s="42">
        <f>SUM(M50:R50)</f>
        <v>5552</v>
      </c>
      <c r="T50" s="31"/>
      <c r="U50" s="2"/>
    </row>
    <row r="51" spans="1:21" ht="22.5" x14ac:dyDescent="0.55000000000000004">
      <c r="B51" s="93"/>
      <c r="C51" s="98"/>
      <c r="D51" s="99"/>
      <c r="E51" s="100"/>
      <c r="F51" s="98"/>
      <c r="G51" s="99"/>
      <c r="H51" s="99"/>
      <c r="I51" s="99"/>
      <c r="J51" s="100"/>
      <c r="K51" s="93"/>
      <c r="L51" s="93"/>
      <c r="M51" s="38" t="s">
        <v>13</v>
      </c>
      <c r="N51" s="38" t="s">
        <v>14</v>
      </c>
      <c r="O51" s="38" t="s">
        <v>15</v>
      </c>
      <c r="P51" s="38" t="s">
        <v>16</v>
      </c>
      <c r="Q51" s="38" t="s">
        <v>17</v>
      </c>
      <c r="R51" s="38" t="s">
        <v>18</v>
      </c>
      <c r="S51" s="38" t="s">
        <v>19</v>
      </c>
      <c r="T51" s="38" t="s">
        <v>20</v>
      </c>
      <c r="U51" s="2"/>
    </row>
    <row r="52" spans="1:21" ht="23" thickBot="1" x14ac:dyDescent="0.6">
      <c r="B52" s="151"/>
      <c r="C52" s="148"/>
      <c r="D52" s="149"/>
      <c r="E52" s="150"/>
      <c r="F52" s="148"/>
      <c r="G52" s="149"/>
      <c r="H52" s="149"/>
      <c r="I52" s="149"/>
      <c r="J52" s="150"/>
      <c r="K52" s="151"/>
      <c r="L52" s="151"/>
      <c r="M52" s="183">
        <f t="shared" ref="M52:R52" si="3">M28-M40-M48</f>
        <v>2554</v>
      </c>
      <c r="N52" s="183">
        <f t="shared" si="3"/>
        <v>2398</v>
      </c>
      <c r="O52" s="183">
        <f t="shared" si="3"/>
        <v>2578</v>
      </c>
      <c r="P52" s="183">
        <f t="shared" si="3"/>
        <v>2509</v>
      </c>
      <c r="Q52" s="183">
        <f t="shared" si="3"/>
        <v>2754</v>
      </c>
      <c r="R52" s="183">
        <f t="shared" si="3"/>
        <v>2910</v>
      </c>
      <c r="S52" s="184">
        <f>SUM(M52:R52)</f>
        <v>15703</v>
      </c>
      <c r="T52" s="184">
        <f>S50+S52</f>
        <v>21255</v>
      </c>
      <c r="U52" s="2"/>
    </row>
    <row r="53" spans="1:21" ht="21.65" customHeight="1" x14ac:dyDescent="0.55000000000000004">
      <c r="B53" s="93" t="s">
        <v>55</v>
      </c>
      <c r="C53" s="98" t="s">
        <v>93</v>
      </c>
      <c r="D53" s="99"/>
      <c r="E53" s="100"/>
      <c r="F53" s="175" t="s">
        <v>88</v>
      </c>
      <c r="G53" s="99"/>
      <c r="H53" s="99"/>
      <c r="I53" s="99"/>
      <c r="J53" s="100"/>
      <c r="K53" s="93"/>
      <c r="L53" s="93" t="s">
        <v>41</v>
      </c>
      <c r="M53" s="53" t="s">
        <v>5</v>
      </c>
      <c r="N53" s="53" t="s">
        <v>6</v>
      </c>
      <c r="O53" s="53" t="s">
        <v>7</v>
      </c>
      <c r="P53" s="53" t="s">
        <v>8</v>
      </c>
      <c r="Q53" s="53" t="s">
        <v>9</v>
      </c>
      <c r="R53" s="53" t="s">
        <v>10</v>
      </c>
      <c r="S53" s="53" t="s">
        <v>11</v>
      </c>
      <c r="T53" s="31"/>
      <c r="U53" s="2"/>
    </row>
    <row r="54" spans="1:21" ht="22.5" x14ac:dyDescent="0.55000000000000004">
      <c r="B54" s="93"/>
      <c r="C54" s="98"/>
      <c r="D54" s="99"/>
      <c r="E54" s="100"/>
      <c r="F54" s="98"/>
      <c r="G54" s="99"/>
      <c r="H54" s="99"/>
      <c r="I54" s="99"/>
      <c r="J54" s="100"/>
      <c r="K54" s="93"/>
      <c r="L54" s="93"/>
      <c r="M54" s="45">
        <f t="shared" ref="M54:S54" si="4">IF(OR(M26=0,M26=""),"",ROUND(M50/M26*100,0))</f>
        <v>-5</v>
      </c>
      <c r="N54" s="45">
        <f t="shared" si="4"/>
        <v>4</v>
      </c>
      <c r="O54" s="45">
        <f t="shared" si="4"/>
        <v>8</v>
      </c>
      <c r="P54" s="45">
        <f t="shared" si="4"/>
        <v>10</v>
      </c>
      <c r="Q54" s="45">
        <f t="shared" si="4"/>
        <v>12</v>
      </c>
      <c r="R54" s="45">
        <f t="shared" si="4"/>
        <v>14</v>
      </c>
      <c r="S54" s="45">
        <f t="shared" si="4"/>
        <v>7</v>
      </c>
      <c r="T54" s="31"/>
      <c r="U54" s="2"/>
    </row>
    <row r="55" spans="1:21" ht="22.5" x14ac:dyDescent="0.55000000000000004">
      <c r="B55" s="93"/>
      <c r="C55" s="98"/>
      <c r="D55" s="99"/>
      <c r="E55" s="100"/>
      <c r="F55" s="98"/>
      <c r="G55" s="99"/>
      <c r="H55" s="99"/>
      <c r="I55" s="99"/>
      <c r="J55" s="100"/>
      <c r="K55" s="93"/>
      <c r="L55" s="93"/>
      <c r="M55" s="38" t="s">
        <v>13</v>
      </c>
      <c r="N55" s="38" t="s">
        <v>14</v>
      </c>
      <c r="O55" s="38" t="s">
        <v>15</v>
      </c>
      <c r="P55" s="38" t="s">
        <v>16</v>
      </c>
      <c r="Q55" s="38" t="s">
        <v>17</v>
      </c>
      <c r="R55" s="38" t="s">
        <v>18</v>
      </c>
      <c r="S55" s="38" t="s">
        <v>19</v>
      </c>
      <c r="T55" s="38" t="s">
        <v>20</v>
      </c>
      <c r="U55" s="2"/>
    </row>
    <row r="56" spans="1:21" ht="22.5" x14ac:dyDescent="0.55000000000000004">
      <c r="B56" s="94"/>
      <c r="C56" s="101"/>
      <c r="D56" s="102"/>
      <c r="E56" s="103"/>
      <c r="F56" s="101"/>
      <c r="G56" s="102"/>
      <c r="H56" s="102"/>
      <c r="I56" s="102"/>
      <c r="J56" s="103"/>
      <c r="K56" s="94"/>
      <c r="L56" s="94"/>
      <c r="M56" s="45">
        <f t="shared" ref="M56:T56" si="5">IF(OR(M28=0,M28=""),"",ROUND(M52/M28*100,0))</f>
        <v>20</v>
      </c>
      <c r="N56" s="45">
        <f t="shared" si="5"/>
        <v>18</v>
      </c>
      <c r="O56" s="45">
        <f t="shared" si="5"/>
        <v>20</v>
      </c>
      <c r="P56" s="45">
        <f t="shared" si="5"/>
        <v>19</v>
      </c>
      <c r="Q56" s="45">
        <f t="shared" si="5"/>
        <v>20</v>
      </c>
      <c r="R56" s="45">
        <f t="shared" si="5"/>
        <v>21</v>
      </c>
      <c r="S56" s="45">
        <f t="shared" si="5"/>
        <v>20</v>
      </c>
      <c r="T56" s="45">
        <f t="shared" si="5"/>
        <v>14</v>
      </c>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49:B52"/>
    <mergeCell ref="C49:E52"/>
    <mergeCell ref="F49:J52"/>
    <mergeCell ref="K49:K52"/>
    <mergeCell ref="L49:L52"/>
    <mergeCell ref="B53:B56"/>
    <mergeCell ref="C53:E56"/>
    <mergeCell ref="F53:J56"/>
    <mergeCell ref="K53:K56"/>
    <mergeCell ref="L53:L56"/>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37:B40"/>
    <mergeCell ref="C37:E40"/>
    <mergeCell ref="F37:J40"/>
    <mergeCell ref="K37:K40"/>
    <mergeCell ref="L37:L40"/>
    <mergeCell ref="L25:L28"/>
    <mergeCell ref="B29:B32"/>
    <mergeCell ref="C29:E32"/>
    <mergeCell ref="F29:J32"/>
    <mergeCell ref="K29:K32"/>
    <mergeCell ref="L29:L32"/>
    <mergeCell ref="K25:K28"/>
    <mergeCell ref="C24:E24"/>
    <mergeCell ref="F24:J24"/>
    <mergeCell ref="B25:B28"/>
    <mergeCell ref="C25:E28"/>
    <mergeCell ref="F25:J28"/>
    <mergeCell ref="B23:T23"/>
    <mergeCell ref="B9:T9"/>
    <mergeCell ref="B11:T11"/>
    <mergeCell ref="D15:E15"/>
    <mergeCell ref="E16:F16"/>
    <mergeCell ref="E17:F17"/>
    <mergeCell ref="D18:E18"/>
    <mergeCell ref="B20:C20"/>
    <mergeCell ref="C21:D21"/>
    <mergeCell ref="E21:F21"/>
    <mergeCell ref="G21:I21"/>
    <mergeCell ref="J21:M21"/>
    <mergeCell ref="B2:I2"/>
    <mergeCell ref="J2:L2"/>
    <mergeCell ref="B4:T4"/>
    <mergeCell ref="B5:T5"/>
    <mergeCell ref="C7:E7"/>
    <mergeCell ref="G7:I7"/>
  </mergeCells>
  <phoneticPr fontId="1"/>
  <printOptions horizontalCentered="1"/>
  <pageMargins left="0" right="0" top="1.3385826771653544" bottom="0.74803149606299213" header="0.31496062992125984" footer="0.31496062992125984"/>
  <pageSetup paperSize="8" scale="60"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49"/>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24" t="s">
        <v>25</v>
      </c>
      <c r="C2" s="124"/>
      <c r="D2" s="124"/>
      <c r="E2" s="124"/>
      <c r="F2" s="124"/>
      <c r="G2" s="124"/>
      <c r="H2" s="124"/>
      <c r="I2" s="124"/>
      <c r="J2" s="125" t="s">
        <v>132</v>
      </c>
      <c r="K2" s="125"/>
      <c r="L2" s="125"/>
      <c r="M2" s="35" t="s">
        <v>111</v>
      </c>
      <c r="N2" s="35"/>
      <c r="O2" s="35"/>
      <c r="P2" s="35"/>
      <c r="Q2" s="35"/>
      <c r="R2" s="35"/>
      <c r="S2" s="35"/>
      <c r="T2" s="5"/>
    </row>
    <row r="3" spans="2:20" ht="31.5" x14ac:dyDescent="1.05">
      <c r="B3" s="6"/>
      <c r="C3" s="28" t="s">
        <v>131</v>
      </c>
      <c r="D3" s="6"/>
      <c r="E3" s="6"/>
      <c r="F3" s="6"/>
      <c r="G3" s="28"/>
      <c r="H3" s="6"/>
      <c r="I3" s="6"/>
      <c r="J3" s="7"/>
      <c r="K3" s="7"/>
      <c r="L3" s="36" t="s">
        <v>73</v>
      </c>
      <c r="M3" s="7"/>
      <c r="N3" s="36" t="s">
        <v>74</v>
      </c>
      <c r="O3" s="7"/>
      <c r="P3" s="7"/>
      <c r="Q3" s="7"/>
      <c r="R3" s="7"/>
      <c r="S3" s="7"/>
      <c r="T3" s="8"/>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75" customHeight="1" x14ac:dyDescent="0.55000000000000004">
      <c r="B5" s="107" t="s">
        <v>60</v>
      </c>
      <c r="C5" s="108"/>
      <c r="D5" s="108"/>
      <c r="E5" s="108"/>
      <c r="F5" s="108"/>
      <c r="G5" s="108"/>
      <c r="H5" s="108"/>
      <c r="I5" s="108"/>
      <c r="J5" s="108"/>
      <c r="K5" s="108"/>
      <c r="L5" s="108"/>
      <c r="M5" s="108"/>
      <c r="N5" s="108"/>
      <c r="O5" s="108"/>
      <c r="P5" s="108"/>
      <c r="Q5" s="108"/>
      <c r="R5" s="108"/>
      <c r="S5" s="108"/>
      <c r="T5" s="109"/>
    </row>
    <row r="6" spans="2:20" ht="6" customHeight="1" x14ac:dyDescent="0.55000000000000004"/>
    <row r="7" spans="2:20" ht="28.5" x14ac:dyDescent="0.95">
      <c r="B7" s="10">
        <v>1</v>
      </c>
      <c r="C7" s="120" t="s">
        <v>35</v>
      </c>
      <c r="D7" s="121"/>
      <c r="E7" s="122"/>
      <c r="F7" s="9">
        <v>1</v>
      </c>
      <c r="G7" s="123" t="s">
        <v>23</v>
      </c>
      <c r="H7" s="123"/>
      <c r="I7" s="123"/>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07" t="s">
        <v>69</v>
      </c>
      <c r="C9" s="108"/>
      <c r="D9" s="108"/>
      <c r="E9" s="108"/>
      <c r="F9" s="108"/>
      <c r="G9" s="108"/>
      <c r="H9" s="108"/>
      <c r="I9" s="108"/>
      <c r="J9" s="108"/>
      <c r="K9" s="108"/>
      <c r="L9" s="108"/>
      <c r="M9" s="108"/>
      <c r="N9" s="108"/>
      <c r="O9" s="108"/>
      <c r="P9" s="108"/>
      <c r="Q9" s="108"/>
      <c r="R9" s="108"/>
      <c r="S9" s="108"/>
      <c r="T9" s="109"/>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07" t="s">
        <v>112</v>
      </c>
      <c r="C11" s="108"/>
      <c r="D11" s="108"/>
      <c r="E11" s="108"/>
      <c r="F11" s="108"/>
      <c r="G11" s="108"/>
      <c r="H11" s="108"/>
      <c r="I11" s="108"/>
      <c r="J11" s="108"/>
      <c r="K11" s="108"/>
      <c r="L11" s="108"/>
      <c r="M11" s="108"/>
      <c r="N11" s="108"/>
      <c r="O11" s="108"/>
      <c r="P11" s="108"/>
      <c r="Q11" s="108"/>
      <c r="R11" s="108"/>
      <c r="S11" s="108"/>
      <c r="T11" s="109"/>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13" t="s">
        <v>56</v>
      </c>
      <c r="E15" s="114"/>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13" t="s">
        <v>57</v>
      </c>
      <c r="F16" s="114"/>
      <c r="G16" s="40" t="s">
        <v>39</v>
      </c>
      <c r="H16" s="40"/>
      <c r="I16" s="40"/>
      <c r="J16" s="40"/>
      <c r="K16" s="40"/>
      <c r="L16" s="40"/>
      <c r="M16" s="40"/>
      <c r="N16" s="40"/>
      <c r="O16" s="40"/>
      <c r="P16" s="40"/>
      <c r="Q16" s="40"/>
      <c r="R16" s="40"/>
      <c r="S16" s="40"/>
      <c r="T16" s="41"/>
    </row>
    <row r="17" spans="2:21" ht="19.75" customHeight="1" thickBot="1" x14ac:dyDescent="0.6">
      <c r="B17" s="39"/>
      <c r="C17" s="40"/>
      <c r="D17" s="40"/>
      <c r="E17" s="113" t="s">
        <v>58</v>
      </c>
      <c r="F17" s="114"/>
      <c r="G17" s="40" t="s">
        <v>39</v>
      </c>
      <c r="H17" s="40"/>
      <c r="I17" s="40"/>
      <c r="J17" s="40"/>
      <c r="K17" s="40"/>
      <c r="L17" s="40"/>
      <c r="M17" s="40"/>
      <c r="N17" s="40"/>
      <c r="O17" s="40"/>
      <c r="P17" s="40"/>
      <c r="Q17" s="40"/>
      <c r="R17" s="40"/>
      <c r="S17" s="40"/>
      <c r="T17" s="41"/>
    </row>
    <row r="18" spans="2:21" ht="19.75" customHeight="1" thickBot="1" x14ac:dyDescent="0.6">
      <c r="B18" s="39"/>
      <c r="C18" s="40"/>
      <c r="D18" s="115" t="s">
        <v>59</v>
      </c>
      <c r="E18" s="116"/>
      <c r="F18" s="40"/>
      <c r="G18" s="40" t="s">
        <v>44</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18" t="s">
        <v>38</v>
      </c>
      <c r="C20" s="119"/>
      <c r="D20" s="40"/>
      <c r="E20" s="40"/>
      <c r="F20" s="40"/>
      <c r="G20" s="40"/>
      <c r="H20" s="40"/>
      <c r="I20" s="40"/>
      <c r="J20" s="40"/>
      <c r="K20" s="40"/>
      <c r="L20" s="40"/>
      <c r="M20" s="40"/>
      <c r="N20" s="40"/>
      <c r="O20" s="40"/>
      <c r="P20" s="40"/>
      <c r="Q20" s="40"/>
      <c r="R20" s="40"/>
      <c r="S20" s="40"/>
      <c r="T20" s="41"/>
    </row>
    <row r="21" spans="2:21" ht="19.75" customHeight="1" thickBot="1" x14ac:dyDescent="0.6">
      <c r="B21" s="39"/>
      <c r="C21" s="113" t="s">
        <v>56</v>
      </c>
      <c r="D21" s="114"/>
      <c r="E21" s="113" t="s">
        <v>57</v>
      </c>
      <c r="F21" s="114"/>
      <c r="G21" s="113" t="s">
        <v>58</v>
      </c>
      <c r="H21" s="117"/>
      <c r="I21" s="114"/>
      <c r="J21" s="115" t="s">
        <v>59</v>
      </c>
      <c r="K21" s="132"/>
      <c r="L21" s="132"/>
      <c r="M21" s="116"/>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10" t="s">
        <v>109</v>
      </c>
      <c r="C23" s="111"/>
      <c r="D23" s="111"/>
      <c r="E23" s="111"/>
      <c r="F23" s="111"/>
      <c r="G23" s="111"/>
      <c r="H23" s="111"/>
      <c r="I23" s="111"/>
      <c r="J23" s="111"/>
      <c r="K23" s="111"/>
      <c r="L23" s="111"/>
      <c r="M23" s="111"/>
      <c r="N23" s="111"/>
      <c r="O23" s="111"/>
      <c r="P23" s="111"/>
      <c r="Q23" s="111"/>
      <c r="R23" s="111"/>
      <c r="S23" s="111"/>
      <c r="T23" s="112"/>
    </row>
    <row r="24" spans="2:21" ht="23" thickBot="1" x14ac:dyDescent="0.6">
      <c r="B24" s="176" t="s">
        <v>1</v>
      </c>
      <c r="C24" s="177" t="s">
        <v>2</v>
      </c>
      <c r="D24" s="178"/>
      <c r="E24" s="179"/>
      <c r="F24" s="177" t="s">
        <v>12</v>
      </c>
      <c r="G24" s="178"/>
      <c r="H24" s="178"/>
      <c r="I24" s="178"/>
      <c r="J24" s="179"/>
      <c r="K24" s="180" t="s">
        <v>3</v>
      </c>
      <c r="L24" s="180" t="s">
        <v>4</v>
      </c>
      <c r="M24" s="181" t="s">
        <v>5</v>
      </c>
      <c r="N24" s="181" t="s">
        <v>6</v>
      </c>
      <c r="O24" s="181" t="s">
        <v>7</v>
      </c>
      <c r="P24" s="181" t="s">
        <v>8</v>
      </c>
      <c r="Q24" s="181" t="s">
        <v>9</v>
      </c>
      <c r="R24" s="181" t="s">
        <v>10</v>
      </c>
      <c r="S24" s="181" t="s">
        <v>11</v>
      </c>
      <c r="T24" s="182"/>
    </row>
    <row r="25" spans="2:21" ht="22.5" x14ac:dyDescent="0.55000000000000004">
      <c r="B25" s="93" t="s">
        <v>46</v>
      </c>
      <c r="C25" s="98" t="s">
        <v>78</v>
      </c>
      <c r="D25" s="99"/>
      <c r="E25" s="100"/>
      <c r="F25" s="175" t="s">
        <v>40</v>
      </c>
      <c r="G25" s="99"/>
      <c r="H25" s="99"/>
      <c r="I25" s="99"/>
      <c r="J25" s="100"/>
      <c r="K25" s="93" t="s">
        <v>21</v>
      </c>
      <c r="L25" s="93" t="s">
        <v>22</v>
      </c>
      <c r="M25" s="53" t="s">
        <v>5</v>
      </c>
      <c r="N25" s="53" t="s">
        <v>6</v>
      </c>
      <c r="O25" s="53" t="s">
        <v>7</v>
      </c>
      <c r="P25" s="53" t="s">
        <v>8</v>
      </c>
      <c r="Q25" s="53" t="s">
        <v>9</v>
      </c>
      <c r="R25" s="53" t="s">
        <v>10</v>
      </c>
      <c r="S25" s="53" t="s">
        <v>11</v>
      </c>
      <c r="T25" s="31"/>
      <c r="U25" s="2"/>
    </row>
    <row r="26" spans="2:21" ht="22.5" x14ac:dyDescent="0.55000000000000004">
      <c r="B26" s="93"/>
      <c r="C26" s="98"/>
      <c r="D26" s="99"/>
      <c r="E26" s="100"/>
      <c r="F26" s="98"/>
      <c r="G26" s="99"/>
      <c r="H26" s="99"/>
      <c r="I26" s="99"/>
      <c r="J26" s="100"/>
      <c r="K26" s="93"/>
      <c r="L26" s="93"/>
      <c r="M26" s="49">
        <v>8888</v>
      </c>
      <c r="N26" s="49">
        <v>7777</v>
      </c>
      <c r="O26" s="49">
        <v>7555</v>
      </c>
      <c r="P26" s="49">
        <v>7666</v>
      </c>
      <c r="Q26" s="49">
        <v>7777</v>
      </c>
      <c r="R26" s="49">
        <v>7888</v>
      </c>
      <c r="S26" s="42">
        <f>SUM(M26:R26)</f>
        <v>47551</v>
      </c>
      <c r="T26" s="31"/>
      <c r="U26" s="2"/>
    </row>
    <row r="27" spans="2:21" ht="22.5" x14ac:dyDescent="0.55000000000000004">
      <c r="B27" s="93"/>
      <c r="C27" s="98"/>
      <c r="D27" s="99"/>
      <c r="E27" s="100"/>
      <c r="F27" s="98"/>
      <c r="G27" s="99"/>
      <c r="H27" s="99"/>
      <c r="I27" s="99"/>
      <c r="J27" s="100"/>
      <c r="K27" s="93"/>
      <c r="L27" s="93"/>
      <c r="M27" s="38" t="s">
        <v>13</v>
      </c>
      <c r="N27" s="38" t="s">
        <v>14</v>
      </c>
      <c r="O27" s="38" t="s">
        <v>15</v>
      </c>
      <c r="P27" s="38" t="s">
        <v>16</v>
      </c>
      <c r="Q27" s="38" t="s">
        <v>17</v>
      </c>
      <c r="R27" s="38" t="s">
        <v>18</v>
      </c>
      <c r="S27" s="38" t="s">
        <v>19</v>
      </c>
      <c r="T27" s="38" t="s">
        <v>20</v>
      </c>
      <c r="U27" s="2"/>
    </row>
    <row r="28" spans="2:21" ht="23" thickBot="1" x14ac:dyDescent="0.6">
      <c r="B28" s="151"/>
      <c r="C28" s="148"/>
      <c r="D28" s="149"/>
      <c r="E28" s="150"/>
      <c r="F28" s="148"/>
      <c r="G28" s="149"/>
      <c r="H28" s="149"/>
      <c r="I28" s="149"/>
      <c r="J28" s="150"/>
      <c r="K28" s="151"/>
      <c r="L28" s="151"/>
      <c r="M28" s="195">
        <v>7999</v>
      </c>
      <c r="N28" s="195">
        <v>8111</v>
      </c>
      <c r="O28" s="195">
        <v>8222</v>
      </c>
      <c r="P28" s="195">
        <v>8333</v>
      </c>
      <c r="Q28" s="195">
        <v>8444</v>
      </c>
      <c r="R28" s="195">
        <v>8555</v>
      </c>
      <c r="S28" s="184">
        <f>SUM(M28:R28)</f>
        <v>49664</v>
      </c>
      <c r="T28" s="184">
        <f>S26+S28</f>
        <v>97215</v>
      </c>
      <c r="U28" s="2"/>
    </row>
    <row r="29" spans="2:21" ht="22.5" x14ac:dyDescent="0.55000000000000004">
      <c r="B29" s="93" t="s">
        <v>47</v>
      </c>
      <c r="C29" s="175" t="s">
        <v>77</v>
      </c>
      <c r="D29" s="99"/>
      <c r="E29" s="100"/>
      <c r="F29" s="175" t="s">
        <v>40</v>
      </c>
      <c r="G29" s="99"/>
      <c r="H29" s="99"/>
      <c r="I29" s="99"/>
      <c r="J29" s="100"/>
      <c r="K29" s="93" t="s">
        <v>21</v>
      </c>
      <c r="L29" s="93" t="s">
        <v>22</v>
      </c>
      <c r="M29" s="53" t="s">
        <v>5</v>
      </c>
      <c r="N29" s="53" t="s">
        <v>6</v>
      </c>
      <c r="O29" s="53" t="s">
        <v>7</v>
      </c>
      <c r="P29" s="53" t="s">
        <v>8</v>
      </c>
      <c r="Q29" s="53" t="s">
        <v>9</v>
      </c>
      <c r="R29" s="53" t="s">
        <v>10</v>
      </c>
      <c r="S29" s="53" t="s">
        <v>11</v>
      </c>
      <c r="T29" s="31"/>
      <c r="U29" s="2"/>
    </row>
    <row r="30" spans="2:21" ht="22.5" x14ac:dyDescent="0.55000000000000004">
      <c r="B30" s="93"/>
      <c r="C30" s="98"/>
      <c r="D30" s="99"/>
      <c r="E30" s="100"/>
      <c r="F30" s="98"/>
      <c r="G30" s="99"/>
      <c r="H30" s="99"/>
      <c r="I30" s="99"/>
      <c r="J30" s="100"/>
      <c r="K30" s="93"/>
      <c r="L30" s="93"/>
      <c r="M30" s="49">
        <v>-777</v>
      </c>
      <c r="N30" s="49">
        <v>-777</v>
      </c>
      <c r="O30" s="49">
        <v>-777</v>
      </c>
      <c r="P30" s="49">
        <v>-777</v>
      </c>
      <c r="Q30" s="49">
        <v>-777</v>
      </c>
      <c r="R30" s="49">
        <v>-777</v>
      </c>
      <c r="S30" s="42">
        <f>SUM(M30:R30)</f>
        <v>-4662</v>
      </c>
      <c r="T30" s="31"/>
      <c r="U30" s="2"/>
    </row>
    <row r="31" spans="2:21" ht="22.5" x14ac:dyDescent="0.55000000000000004">
      <c r="B31" s="93"/>
      <c r="C31" s="98"/>
      <c r="D31" s="99"/>
      <c r="E31" s="100"/>
      <c r="F31" s="98"/>
      <c r="G31" s="99"/>
      <c r="H31" s="99"/>
      <c r="I31" s="99"/>
      <c r="J31" s="100"/>
      <c r="K31" s="93"/>
      <c r="L31" s="93"/>
      <c r="M31" s="38" t="s">
        <v>13</v>
      </c>
      <c r="N31" s="38" t="s">
        <v>14</v>
      </c>
      <c r="O31" s="38" t="s">
        <v>15</v>
      </c>
      <c r="P31" s="38" t="s">
        <v>16</v>
      </c>
      <c r="Q31" s="38" t="s">
        <v>17</v>
      </c>
      <c r="R31" s="38" t="s">
        <v>18</v>
      </c>
      <c r="S31" s="38" t="s">
        <v>19</v>
      </c>
      <c r="T31" s="38" t="s">
        <v>20</v>
      </c>
      <c r="U31" s="2"/>
    </row>
    <row r="32" spans="2:21" ht="23" thickBot="1" x14ac:dyDescent="0.6">
      <c r="B32" s="151"/>
      <c r="C32" s="148"/>
      <c r="D32" s="149"/>
      <c r="E32" s="150"/>
      <c r="F32" s="148"/>
      <c r="G32" s="149"/>
      <c r="H32" s="149"/>
      <c r="I32" s="149"/>
      <c r="J32" s="150"/>
      <c r="K32" s="151"/>
      <c r="L32" s="151"/>
      <c r="M32" s="195">
        <v>444</v>
      </c>
      <c r="N32" s="195">
        <v>-333</v>
      </c>
      <c r="O32" s="195">
        <v>-333</v>
      </c>
      <c r="P32" s="195">
        <v>-333</v>
      </c>
      <c r="Q32" s="195">
        <v>-333</v>
      </c>
      <c r="R32" s="195">
        <v>-333</v>
      </c>
      <c r="S32" s="184">
        <f>SUM(M32:R32)</f>
        <v>-1221</v>
      </c>
      <c r="T32" s="184">
        <f>S30+S32</f>
        <v>-5883</v>
      </c>
      <c r="U32" s="2"/>
    </row>
    <row r="33" spans="2:21" ht="22.5" x14ac:dyDescent="0.55000000000000004">
      <c r="B33" s="93" t="s">
        <v>66</v>
      </c>
      <c r="C33" s="175" t="s">
        <v>79</v>
      </c>
      <c r="D33" s="99"/>
      <c r="E33" s="100"/>
      <c r="F33" s="175" t="s">
        <v>80</v>
      </c>
      <c r="G33" s="99"/>
      <c r="H33" s="99"/>
      <c r="I33" s="99"/>
      <c r="J33" s="100"/>
      <c r="K33" s="93" t="s">
        <v>21</v>
      </c>
      <c r="L33" s="93" t="s">
        <v>22</v>
      </c>
      <c r="M33" s="53" t="s">
        <v>5</v>
      </c>
      <c r="N33" s="53" t="s">
        <v>6</v>
      </c>
      <c r="O33" s="53" t="s">
        <v>7</v>
      </c>
      <c r="P33" s="53" t="s">
        <v>8</v>
      </c>
      <c r="Q33" s="53" t="s">
        <v>9</v>
      </c>
      <c r="R33" s="53" t="s">
        <v>10</v>
      </c>
      <c r="S33" s="53" t="s">
        <v>11</v>
      </c>
      <c r="T33" s="31"/>
      <c r="U33" s="2"/>
    </row>
    <row r="34" spans="2:21" ht="22.5" x14ac:dyDescent="0.55000000000000004">
      <c r="B34" s="93"/>
      <c r="C34" s="98"/>
      <c r="D34" s="99"/>
      <c r="E34" s="100"/>
      <c r="F34" s="98"/>
      <c r="G34" s="99"/>
      <c r="H34" s="99"/>
      <c r="I34" s="99"/>
      <c r="J34" s="100"/>
      <c r="K34" s="93"/>
      <c r="L34" s="93"/>
      <c r="M34" s="43">
        <f>M26-M30</f>
        <v>9665</v>
      </c>
      <c r="N34" s="43">
        <f t="shared" ref="N34:R36" si="0">N26-N30</f>
        <v>8554</v>
      </c>
      <c r="O34" s="43">
        <f t="shared" si="0"/>
        <v>8332</v>
      </c>
      <c r="P34" s="43">
        <f t="shared" si="0"/>
        <v>8443</v>
      </c>
      <c r="Q34" s="43">
        <f t="shared" si="0"/>
        <v>8554</v>
      </c>
      <c r="R34" s="43">
        <f t="shared" si="0"/>
        <v>8665</v>
      </c>
      <c r="S34" s="43">
        <f>SUM(M34:R34)</f>
        <v>52213</v>
      </c>
      <c r="T34" s="31"/>
      <c r="U34" s="2"/>
    </row>
    <row r="35" spans="2:21" ht="22.5" x14ac:dyDescent="0.55000000000000004">
      <c r="B35" s="93"/>
      <c r="C35" s="98"/>
      <c r="D35" s="99"/>
      <c r="E35" s="100"/>
      <c r="F35" s="98"/>
      <c r="G35" s="99"/>
      <c r="H35" s="99"/>
      <c r="I35" s="99"/>
      <c r="J35" s="100"/>
      <c r="K35" s="93"/>
      <c r="L35" s="93"/>
      <c r="M35" s="38" t="s">
        <v>13</v>
      </c>
      <c r="N35" s="38" t="s">
        <v>14</v>
      </c>
      <c r="O35" s="38" t="s">
        <v>15</v>
      </c>
      <c r="P35" s="38" t="s">
        <v>16</v>
      </c>
      <c r="Q35" s="38" t="s">
        <v>17</v>
      </c>
      <c r="R35" s="38" t="s">
        <v>18</v>
      </c>
      <c r="S35" s="38" t="s">
        <v>19</v>
      </c>
      <c r="T35" s="38" t="s">
        <v>20</v>
      </c>
      <c r="U35" s="2"/>
    </row>
    <row r="36" spans="2:21" ht="23" thickBot="1" x14ac:dyDescent="0.6">
      <c r="B36" s="151"/>
      <c r="C36" s="148"/>
      <c r="D36" s="149"/>
      <c r="E36" s="150"/>
      <c r="F36" s="148"/>
      <c r="G36" s="149"/>
      <c r="H36" s="149"/>
      <c r="I36" s="149"/>
      <c r="J36" s="150"/>
      <c r="K36" s="151"/>
      <c r="L36" s="151"/>
      <c r="M36" s="183">
        <f>M28-M32</f>
        <v>7555</v>
      </c>
      <c r="N36" s="183">
        <f t="shared" si="0"/>
        <v>8444</v>
      </c>
      <c r="O36" s="183">
        <f t="shared" si="0"/>
        <v>8555</v>
      </c>
      <c r="P36" s="183">
        <f t="shared" si="0"/>
        <v>8666</v>
      </c>
      <c r="Q36" s="183">
        <f t="shared" si="0"/>
        <v>8777</v>
      </c>
      <c r="R36" s="183">
        <f t="shared" si="0"/>
        <v>8888</v>
      </c>
      <c r="S36" s="183">
        <f>SUM(M36:R36)</f>
        <v>50885</v>
      </c>
      <c r="T36" s="183">
        <f>S34+S36</f>
        <v>103098</v>
      </c>
      <c r="U36" s="2"/>
    </row>
    <row r="37" spans="2:21" ht="21.65" customHeight="1" x14ac:dyDescent="0.55000000000000004">
      <c r="B37" s="93" t="s">
        <v>53</v>
      </c>
      <c r="C37" s="98" t="s">
        <v>76</v>
      </c>
      <c r="D37" s="99"/>
      <c r="E37" s="100"/>
      <c r="F37" s="175" t="s">
        <v>40</v>
      </c>
      <c r="G37" s="99"/>
      <c r="H37" s="99"/>
      <c r="I37" s="99"/>
      <c r="J37" s="100"/>
      <c r="K37" s="93" t="s">
        <v>21</v>
      </c>
      <c r="L37" s="93" t="s">
        <v>22</v>
      </c>
      <c r="M37" s="53" t="s">
        <v>5</v>
      </c>
      <c r="N37" s="53" t="s">
        <v>6</v>
      </c>
      <c r="O37" s="53" t="s">
        <v>7</v>
      </c>
      <c r="P37" s="53" t="s">
        <v>8</v>
      </c>
      <c r="Q37" s="53" t="s">
        <v>9</v>
      </c>
      <c r="R37" s="53" t="s">
        <v>10</v>
      </c>
      <c r="S37" s="53" t="s">
        <v>11</v>
      </c>
      <c r="T37" s="31"/>
      <c r="U37" s="2"/>
    </row>
    <row r="38" spans="2:21" ht="22.5" x14ac:dyDescent="0.55000000000000004">
      <c r="B38" s="93"/>
      <c r="C38" s="98"/>
      <c r="D38" s="99"/>
      <c r="E38" s="100"/>
      <c r="F38" s="98"/>
      <c r="G38" s="99"/>
      <c r="H38" s="99"/>
      <c r="I38" s="99"/>
      <c r="J38" s="100"/>
      <c r="K38" s="93"/>
      <c r="L38" s="93"/>
      <c r="M38" s="48">
        <v>4222</v>
      </c>
      <c r="N38" s="48">
        <v>4222</v>
      </c>
      <c r="O38" s="48">
        <v>4222</v>
      </c>
      <c r="P38" s="48">
        <v>4222</v>
      </c>
      <c r="Q38" s="48">
        <v>4222</v>
      </c>
      <c r="R38" s="48">
        <v>4222</v>
      </c>
      <c r="S38" s="42">
        <f>SUM(M38:R38)</f>
        <v>25332</v>
      </c>
      <c r="T38" s="31"/>
      <c r="U38" s="2"/>
    </row>
    <row r="39" spans="2:21" ht="22.5" x14ac:dyDescent="0.55000000000000004">
      <c r="B39" s="93"/>
      <c r="C39" s="98"/>
      <c r="D39" s="99"/>
      <c r="E39" s="100"/>
      <c r="F39" s="98"/>
      <c r="G39" s="99"/>
      <c r="H39" s="99"/>
      <c r="I39" s="99"/>
      <c r="J39" s="100"/>
      <c r="K39" s="93"/>
      <c r="L39" s="93"/>
      <c r="M39" s="38" t="s">
        <v>13</v>
      </c>
      <c r="N39" s="38" t="s">
        <v>14</v>
      </c>
      <c r="O39" s="38" t="s">
        <v>15</v>
      </c>
      <c r="P39" s="38" t="s">
        <v>16</v>
      </c>
      <c r="Q39" s="38" t="s">
        <v>17</v>
      </c>
      <c r="R39" s="38" t="s">
        <v>18</v>
      </c>
      <c r="S39" s="38" t="s">
        <v>19</v>
      </c>
      <c r="T39" s="38" t="s">
        <v>20</v>
      </c>
      <c r="U39" s="2"/>
    </row>
    <row r="40" spans="2:21" ht="23" thickBot="1" x14ac:dyDescent="0.6">
      <c r="B40" s="151"/>
      <c r="C40" s="148"/>
      <c r="D40" s="149"/>
      <c r="E40" s="150"/>
      <c r="F40" s="148"/>
      <c r="G40" s="149"/>
      <c r="H40" s="149"/>
      <c r="I40" s="149"/>
      <c r="J40" s="150"/>
      <c r="K40" s="151"/>
      <c r="L40" s="151"/>
      <c r="M40" s="196">
        <v>4222</v>
      </c>
      <c r="N40" s="196">
        <v>4222</v>
      </c>
      <c r="O40" s="196">
        <v>4222</v>
      </c>
      <c r="P40" s="196">
        <v>4222</v>
      </c>
      <c r="Q40" s="196">
        <v>4222</v>
      </c>
      <c r="R40" s="196">
        <v>4222</v>
      </c>
      <c r="S40" s="184">
        <f>SUM(M40:R40)</f>
        <v>25332</v>
      </c>
      <c r="T40" s="184">
        <f>S38+S40</f>
        <v>50664</v>
      </c>
      <c r="U40" s="2"/>
    </row>
    <row r="41" spans="2:21" ht="21.65" customHeight="1" x14ac:dyDescent="0.55000000000000004">
      <c r="B41" s="93" t="s">
        <v>50</v>
      </c>
      <c r="C41" s="98" t="s">
        <v>81</v>
      </c>
      <c r="D41" s="99"/>
      <c r="E41" s="100"/>
      <c r="F41" s="175" t="s">
        <v>40</v>
      </c>
      <c r="G41" s="99"/>
      <c r="H41" s="99"/>
      <c r="I41" s="99"/>
      <c r="J41" s="100"/>
      <c r="K41" s="93" t="s">
        <v>21</v>
      </c>
      <c r="L41" s="93" t="s">
        <v>22</v>
      </c>
      <c r="M41" s="53" t="s">
        <v>5</v>
      </c>
      <c r="N41" s="53" t="s">
        <v>6</v>
      </c>
      <c r="O41" s="53" t="s">
        <v>7</v>
      </c>
      <c r="P41" s="53" t="s">
        <v>8</v>
      </c>
      <c r="Q41" s="53" t="s">
        <v>9</v>
      </c>
      <c r="R41" s="53" t="s">
        <v>10</v>
      </c>
      <c r="S41" s="53" t="s">
        <v>11</v>
      </c>
      <c r="T41" s="31"/>
      <c r="U41" s="2"/>
    </row>
    <row r="42" spans="2:21" ht="22.5" x14ac:dyDescent="0.55000000000000004">
      <c r="B42" s="93"/>
      <c r="C42" s="98"/>
      <c r="D42" s="99"/>
      <c r="E42" s="100"/>
      <c r="F42" s="98"/>
      <c r="G42" s="99"/>
      <c r="H42" s="99"/>
      <c r="I42" s="99"/>
      <c r="J42" s="100"/>
      <c r="K42" s="93"/>
      <c r="L42" s="93"/>
      <c r="M42" s="48">
        <v>3200</v>
      </c>
      <c r="N42" s="48">
        <v>3200</v>
      </c>
      <c r="O42" s="48">
        <v>3200</v>
      </c>
      <c r="P42" s="48">
        <v>3200</v>
      </c>
      <c r="Q42" s="48">
        <v>3200</v>
      </c>
      <c r="R42" s="48">
        <v>3200</v>
      </c>
      <c r="S42" s="42">
        <f>SUM(M42:R42)</f>
        <v>19200</v>
      </c>
      <c r="T42" s="31"/>
      <c r="U42" s="2"/>
    </row>
    <row r="43" spans="2:21" ht="22.5" x14ac:dyDescent="0.55000000000000004">
      <c r="B43" s="93"/>
      <c r="C43" s="98"/>
      <c r="D43" s="99"/>
      <c r="E43" s="100"/>
      <c r="F43" s="98"/>
      <c r="G43" s="99"/>
      <c r="H43" s="99"/>
      <c r="I43" s="99"/>
      <c r="J43" s="100"/>
      <c r="K43" s="93"/>
      <c r="L43" s="93"/>
      <c r="M43" s="38" t="s">
        <v>13</v>
      </c>
      <c r="N43" s="38" t="s">
        <v>14</v>
      </c>
      <c r="O43" s="38" t="s">
        <v>15</v>
      </c>
      <c r="P43" s="38" t="s">
        <v>16</v>
      </c>
      <c r="Q43" s="38" t="s">
        <v>17</v>
      </c>
      <c r="R43" s="38" t="s">
        <v>18</v>
      </c>
      <c r="S43" s="38" t="s">
        <v>19</v>
      </c>
      <c r="T43" s="38" t="s">
        <v>20</v>
      </c>
      <c r="U43" s="2"/>
    </row>
    <row r="44" spans="2:21" ht="23" thickBot="1" x14ac:dyDescent="0.6">
      <c r="B44" s="151"/>
      <c r="C44" s="148"/>
      <c r="D44" s="149"/>
      <c r="E44" s="150"/>
      <c r="F44" s="148"/>
      <c r="G44" s="149"/>
      <c r="H44" s="149"/>
      <c r="I44" s="149"/>
      <c r="J44" s="150"/>
      <c r="K44" s="151"/>
      <c r="L44" s="151"/>
      <c r="M44" s="196">
        <v>3200</v>
      </c>
      <c r="N44" s="196">
        <v>3200</v>
      </c>
      <c r="O44" s="196">
        <v>3200</v>
      </c>
      <c r="P44" s="196">
        <v>3200</v>
      </c>
      <c r="Q44" s="196">
        <v>3200</v>
      </c>
      <c r="R44" s="196">
        <v>3200</v>
      </c>
      <c r="S44" s="184">
        <f>SUM(M44:R44)</f>
        <v>19200</v>
      </c>
      <c r="T44" s="184">
        <f>S42+S44</f>
        <v>38400</v>
      </c>
      <c r="U44" s="2"/>
    </row>
    <row r="45" spans="2:21" ht="22.5" x14ac:dyDescent="0.55000000000000004">
      <c r="B45" s="93" t="s">
        <v>51</v>
      </c>
      <c r="C45" s="98" t="s">
        <v>84</v>
      </c>
      <c r="D45" s="99"/>
      <c r="E45" s="100"/>
      <c r="F45" s="175" t="s">
        <v>85</v>
      </c>
      <c r="G45" s="99"/>
      <c r="H45" s="99"/>
      <c r="I45" s="99"/>
      <c r="J45" s="100"/>
      <c r="K45" s="93" t="s">
        <v>21</v>
      </c>
      <c r="L45" s="93" t="s">
        <v>22</v>
      </c>
      <c r="M45" s="53" t="s">
        <v>5</v>
      </c>
      <c r="N45" s="53" t="s">
        <v>6</v>
      </c>
      <c r="O45" s="53" t="s">
        <v>7</v>
      </c>
      <c r="P45" s="53" t="s">
        <v>8</v>
      </c>
      <c r="Q45" s="53" t="s">
        <v>9</v>
      </c>
      <c r="R45" s="53" t="s">
        <v>10</v>
      </c>
      <c r="S45" s="53" t="s">
        <v>11</v>
      </c>
      <c r="T45" s="31"/>
      <c r="U45" s="2"/>
    </row>
    <row r="46" spans="2:21" ht="22.5" x14ac:dyDescent="0.55000000000000004">
      <c r="B46" s="93"/>
      <c r="C46" s="98"/>
      <c r="D46" s="99"/>
      <c r="E46" s="100"/>
      <c r="F46" s="98"/>
      <c r="G46" s="99"/>
      <c r="H46" s="99"/>
      <c r="I46" s="99"/>
      <c r="J46" s="100"/>
      <c r="K46" s="93"/>
      <c r="L46" s="93"/>
      <c r="M46" s="43">
        <f>M34+M38+M42</f>
        <v>17087</v>
      </c>
      <c r="N46" s="43">
        <f t="shared" ref="N46:R48" si="1">N34+N38+N42</f>
        <v>15976</v>
      </c>
      <c r="O46" s="43">
        <f t="shared" si="1"/>
        <v>15754</v>
      </c>
      <c r="P46" s="43">
        <f t="shared" si="1"/>
        <v>15865</v>
      </c>
      <c r="Q46" s="43">
        <f t="shared" si="1"/>
        <v>15976</v>
      </c>
      <c r="R46" s="43">
        <f t="shared" si="1"/>
        <v>16087</v>
      </c>
      <c r="S46" s="42">
        <f>SUM(M46:R46)</f>
        <v>96745</v>
      </c>
      <c r="T46" s="31"/>
      <c r="U46" s="2"/>
    </row>
    <row r="47" spans="2:21" ht="22.5" x14ac:dyDescent="0.55000000000000004">
      <c r="B47" s="93"/>
      <c r="C47" s="98"/>
      <c r="D47" s="99"/>
      <c r="E47" s="100"/>
      <c r="F47" s="98"/>
      <c r="G47" s="99"/>
      <c r="H47" s="99"/>
      <c r="I47" s="99"/>
      <c r="J47" s="100"/>
      <c r="K47" s="93"/>
      <c r="L47" s="93"/>
      <c r="M47" s="38" t="s">
        <v>13</v>
      </c>
      <c r="N47" s="38" t="s">
        <v>14</v>
      </c>
      <c r="O47" s="38" t="s">
        <v>15</v>
      </c>
      <c r="P47" s="38" t="s">
        <v>16</v>
      </c>
      <c r="Q47" s="38" t="s">
        <v>17</v>
      </c>
      <c r="R47" s="38" t="s">
        <v>18</v>
      </c>
      <c r="S47" s="38" t="s">
        <v>19</v>
      </c>
      <c r="T47" s="38" t="s">
        <v>20</v>
      </c>
      <c r="U47" s="2"/>
    </row>
    <row r="48" spans="2:21" ht="22.5" x14ac:dyDescent="0.55000000000000004">
      <c r="B48" s="94"/>
      <c r="C48" s="101"/>
      <c r="D48" s="102"/>
      <c r="E48" s="103"/>
      <c r="F48" s="101"/>
      <c r="G48" s="102"/>
      <c r="H48" s="102"/>
      <c r="I48" s="102"/>
      <c r="J48" s="103"/>
      <c r="K48" s="94"/>
      <c r="L48" s="94"/>
      <c r="M48" s="43">
        <f>M36+M40+M44</f>
        <v>14977</v>
      </c>
      <c r="N48" s="43">
        <f t="shared" si="1"/>
        <v>15866</v>
      </c>
      <c r="O48" s="43">
        <f t="shared" si="1"/>
        <v>15977</v>
      </c>
      <c r="P48" s="43">
        <f t="shared" si="1"/>
        <v>16088</v>
      </c>
      <c r="Q48" s="43">
        <f t="shared" si="1"/>
        <v>16199</v>
      </c>
      <c r="R48" s="43">
        <f t="shared" si="1"/>
        <v>16310</v>
      </c>
      <c r="S48" s="42">
        <f>SUM(M48:R48)</f>
        <v>95417</v>
      </c>
      <c r="T48" s="42">
        <f>S46+S48</f>
        <v>192162</v>
      </c>
      <c r="U48" s="2"/>
    </row>
    <row r="49" spans="1:21" x14ac:dyDescent="0.55000000000000004">
      <c r="A49" s="2"/>
      <c r="B49" s="2"/>
      <c r="C49" s="2"/>
      <c r="D49" s="2"/>
      <c r="E49" s="2"/>
      <c r="F49" s="2"/>
      <c r="G49" s="2"/>
      <c r="H49" s="2"/>
      <c r="I49" s="2"/>
      <c r="J49" s="2"/>
      <c r="K49" s="2"/>
      <c r="L49" s="2"/>
      <c r="M49" s="2"/>
      <c r="N49" s="2"/>
      <c r="O49" s="2"/>
      <c r="P49" s="2"/>
      <c r="Q49" s="2"/>
      <c r="R49" s="2"/>
      <c r="S49" s="2"/>
      <c r="T49" s="2"/>
      <c r="U49" s="2"/>
    </row>
  </sheetData>
  <mergeCells count="50">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37:B40"/>
    <mergeCell ref="C37:E40"/>
    <mergeCell ref="F37:J40"/>
    <mergeCell ref="K37:K40"/>
    <mergeCell ref="L37:L40"/>
    <mergeCell ref="L25:L28"/>
    <mergeCell ref="B29:B32"/>
    <mergeCell ref="C29:E32"/>
    <mergeCell ref="F29:J32"/>
    <mergeCell ref="K29:K32"/>
    <mergeCell ref="L29:L32"/>
    <mergeCell ref="K25:K28"/>
    <mergeCell ref="C24:E24"/>
    <mergeCell ref="F24:J24"/>
    <mergeCell ref="B25:B28"/>
    <mergeCell ref="C25:E28"/>
    <mergeCell ref="F25:J28"/>
    <mergeCell ref="B23:T23"/>
    <mergeCell ref="B9:T9"/>
    <mergeCell ref="B11:T11"/>
    <mergeCell ref="D15:E15"/>
    <mergeCell ref="E16:F16"/>
    <mergeCell ref="E17:F17"/>
    <mergeCell ref="D18:E18"/>
    <mergeCell ref="B20:C20"/>
    <mergeCell ref="C21:D21"/>
    <mergeCell ref="E21:F21"/>
    <mergeCell ref="G21:I21"/>
    <mergeCell ref="J21:M21"/>
    <mergeCell ref="B2:I2"/>
    <mergeCell ref="J2:L2"/>
    <mergeCell ref="B4:T4"/>
    <mergeCell ref="B5:T5"/>
    <mergeCell ref="C7:E7"/>
    <mergeCell ref="G7:I7"/>
  </mergeCells>
  <phoneticPr fontId="1"/>
  <printOptions horizontalCentered="1"/>
  <pageMargins left="0" right="0" top="1.1811023622047245" bottom="0.78740157480314965" header="0.31496062992125984" footer="0.31496062992125984"/>
  <pageSetup paperSize="8" scale="6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2:S60"/>
  <sheetViews>
    <sheetView showGridLines="0" zoomScale="60" zoomScaleNormal="60" workbookViewId="0"/>
  </sheetViews>
  <sheetFormatPr defaultRowHeight="18" x14ac:dyDescent="0.55000000000000004"/>
  <cols>
    <col min="1" max="1" width="6.08203125" customWidth="1"/>
    <col min="5" max="9" width="5.4140625" customWidth="1"/>
    <col min="10" max="10" width="4.9140625" customWidth="1"/>
    <col min="11" max="11" width="5.1640625" customWidth="1"/>
    <col min="12" max="19" width="12" customWidth="1"/>
  </cols>
  <sheetData>
    <row r="2" spans="1:19" ht="18.5" thickBot="1" x14ac:dyDescent="0.6"/>
    <row r="3" spans="1:19" ht="29" thickBot="1" x14ac:dyDescent="0.6">
      <c r="A3" s="110" t="str">
        <f>'A⓵-1_営業1課'!B23</f>
        <v>【入力画面】＜営業１課＞月次部門別損益計画…【２】</v>
      </c>
      <c r="B3" s="111">
        <f>'A⓵-1_営業1課'!C23</f>
        <v>0</v>
      </c>
      <c r="C3" s="111">
        <f>'A⓵-1_営業1課'!D23</f>
        <v>0</v>
      </c>
      <c r="D3" s="111">
        <f>'A⓵-1_営業1課'!E23</f>
        <v>0</v>
      </c>
      <c r="E3" s="111">
        <f>'A⓵-1_営業1課'!F23</f>
        <v>0</v>
      </c>
      <c r="F3" s="111">
        <f>'A⓵-1_営業1課'!G23</f>
        <v>0</v>
      </c>
      <c r="G3" s="111">
        <f>'A⓵-1_営業1課'!H23</f>
        <v>0</v>
      </c>
      <c r="H3" s="111">
        <f>'A⓵-1_営業1課'!I23</f>
        <v>0</v>
      </c>
      <c r="I3" s="111">
        <f>'A⓵-1_営業1課'!J23</f>
        <v>0</v>
      </c>
      <c r="J3" s="111">
        <f>'A⓵-1_営業1課'!K23</f>
        <v>0</v>
      </c>
      <c r="K3" s="111">
        <f>'A⓵-1_営業1課'!L23</f>
        <v>0</v>
      </c>
      <c r="L3" s="111">
        <f>'A⓵-1_営業1課'!M23</f>
        <v>0</v>
      </c>
      <c r="M3" s="111">
        <f>'A⓵-1_営業1課'!N23</f>
        <v>0</v>
      </c>
      <c r="N3" s="111">
        <f>'A⓵-1_営業1課'!O23</f>
        <v>0</v>
      </c>
      <c r="O3" s="111">
        <f>'A⓵-1_営業1課'!P23</f>
        <v>0</v>
      </c>
      <c r="P3" s="111">
        <f>'A⓵-1_営業1課'!Q23</f>
        <v>0</v>
      </c>
      <c r="Q3" s="111">
        <f>'A⓵-1_営業1課'!R23</f>
        <v>0</v>
      </c>
      <c r="R3" s="111">
        <f>'A⓵-1_営業1課'!S23</f>
        <v>0</v>
      </c>
      <c r="S3" s="112">
        <f>'A⓵-1_営業1課'!T23</f>
        <v>0</v>
      </c>
    </row>
    <row r="4" spans="1:19" ht="23" thickBot="1" x14ac:dyDescent="0.6">
      <c r="A4" s="176" t="str">
        <f>'A⓵-1_営業1課'!B24</f>
        <v>NO</v>
      </c>
      <c r="B4" s="177" t="str">
        <f>'A⓵-1_営業1課'!C24</f>
        <v>項目名</v>
      </c>
      <c r="C4" s="178">
        <f>'A⓵-1_営業1課'!D24</f>
        <v>0</v>
      </c>
      <c r="D4" s="179">
        <f>'A⓵-1_営業1課'!E24</f>
        <v>0</v>
      </c>
      <c r="E4" s="177" t="s">
        <v>115</v>
      </c>
      <c r="F4" s="178">
        <f>'A⓵-1_営業1課'!G24</f>
        <v>0</v>
      </c>
      <c r="G4" s="178">
        <f>'A⓵-1_営業1課'!H24</f>
        <v>0</v>
      </c>
      <c r="H4" s="178">
        <f>'A⓵-1_営業1課'!I24</f>
        <v>0</v>
      </c>
      <c r="I4" s="179">
        <f>'A⓵-1_営業1課'!J24</f>
        <v>0</v>
      </c>
      <c r="J4" s="180" t="str">
        <f>'A⓵-1_営業1課'!K24</f>
        <v>単位</v>
      </c>
      <c r="K4" s="180" t="str">
        <f>'A⓵-1_営業1課'!L24</f>
        <v>数量</v>
      </c>
      <c r="L4" s="181" t="str">
        <f>'A⓵-1_営業1課'!M24</f>
        <v>４月</v>
      </c>
      <c r="M4" s="181" t="str">
        <f>'A⓵-1_営業1課'!N24</f>
        <v>５月</v>
      </c>
      <c r="N4" s="181" t="str">
        <f>'A⓵-1_営業1課'!O24</f>
        <v>６月</v>
      </c>
      <c r="O4" s="181" t="str">
        <f>'A⓵-1_営業1課'!P24</f>
        <v>７月</v>
      </c>
      <c r="P4" s="181" t="str">
        <f>'A⓵-1_営業1課'!Q24</f>
        <v>８月</v>
      </c>
      <c r="Q4" s="181" t="str">
        <f>'A⓵-1_営業1課'!R24</f>
        <v>９月</v>
      </c>
      <c r="R4" s="181" t="str">
        <f>'A⓵-1_営業1課'!S24</f>
        <v>上期累計</v>
      </c>
      <c r="S4" s="182">
        <f>'A⓵-1_営業1課'!T24</f>
        <v>0</v>
      </c>
    </row>
    <row r="5" spans="1:19" ht="21.65" customHeight="1" x14ac:dyDescent="0.55000000000000004">
      <c r="A5" s="93" t="s">
        <v>122</v>
      </c>
      <c r="B5" s="98" t="s">
        <v>49</v>
      </c>
      <c r="C5" s="99"/>
      <c r="D5" s="100"/>
      <c r="E5" s="175"/>
      <c r="F5" s="99"/>
      <c r="G5" s="99"/>
      <c r="H5" s="99"/>
      <c r="I5" s="100"/>
      <c r="J5" s="93" t="s">
        <v>21</v>
      </c>
      <c r="K5" s="93" t="s">
        <v>22</v>
      </c>
      <c r="L5" s="53" t="s">
        <v>5</v>
      </c>
      <c r="M5" s="53" t="s">
        <v>6</v>
      </c>
      <c r="N5" s="53" t="s">
        <v>7</v>
      </c>
      <c r="O5" s="53" t="s">
        <v>8</v>
      </c>
      <c r="P5" s="53" t="s">
        <v>9</v>
      </c>
      <c r="Q5" s="53" t="s">
        <v>10</v>
      </c>
      <c r="R5" s="53" t="s">
        <v>11</v>
      </c>
      <c r="S5" s="31"/>
    </row>
    <row r="6" spans="1:19" ht="22.5" x14ac:dyDescent="0.55000000000000004">
      <c r="A6" s="93"/>
      <c r="B6" s="98"/>
      <c r="C6" s="99"/>
      <c r="D6" s="100"/>
      <c r="E6" s="98"/>
      <c r="F6" s="99"/>
      <c r="G6" s="99"/>
      <c r="H6" s="99"/>
      <c r="I6" s="100"/>
      <c r="J6" s="93"/>
      <c r="K6" s="93"/>
      <c r="L6" s="42">
        <v>9111</v>
      </c>
      <c r="M6" s="42">
        <v>10222</v>
      </c>
      <c r="N6" s="42">
        <v>11333</v>
      </c>
      <c r="O6" s="42">
        <v>12444</v>
      </c>
      <c r="P6" s="42">
        <v>13555</v>
      </c>
      <c r="Q6" s="42">
        <v>14666</v>
      </c>
      <c r="R6" s="42">
        <v>71331</v>
      </c>
      <c r="S6" s="31"/>
    </row>
    <row r="7" spans="1:19" ht="22.5" x14ac:dyDescent="0.55000000000000004">
      <c r="A7" s="93"/>
      <c r="B7" s="98"/>
      <c r="C7" s="99"/>
      <c r="D7" s="100"/>
      <c r="E7" s="98"/>
      <c r="F7" s="99"/>
      <c r="G7" s="99"/>
      <c r="H7" s="99"/>
      <c r="I7" s="100"/>
      <c r="J7" s="93"/>
      <c r="K7" s="93"/>
      <c r="L7" s="38" t="s">
        <v>13</v>
      </c>
      <c r="M7" s="38" t="s">
        <v>14</v>
      </c>
      <c r="N7" s="38" t="s">
        <v>15</v>
      </c>
      <c r="O7" s="38" t="s">
        <v>16</v>
      </c>
      <c r="P7" s="38" t="s">
        <v>17</v>
      </c>
      <c r="Q7" s="38" t="s">
        <v>18</v>
      </c>
      <c r="R7" s="38" t="s">
        <v>19</v>
      </c>
      <c r="S7" s="38" t="s">
        <v>20</v>
      </c>
    </row>
    <row r="8" spans="1:19" ht="23" thickBot="1" x14ac:dyDescent="0.6">
      <c r="A8" s="151"/>
      <c r="B8" s="148"/>
      <c r="C8" s="149"/>
      <c r="D8" s="150"/>
      <c r="E8" s="148"/>
      <c r="F8" s="149"/>
      <c r="G8" s="149"/>
      <c r="H8" s="149"/>
      <c r="I8" s="150"/>
      <c r="J8" s="151"/>
      <c r="K8" s="151"/>
      <c r="L8" s="184">
        <v>15777</v>
      </c>
      <c r="M8" s="184">
        <v>16888</v>
      </c>
      <c r="N8" s="184">
        <v>17999</v>
      </c>
      <c r="O8" s="184">
        <v>18001</v>
      </c>
      <c r="P8" s="184">
        <v>19111</v>
      </c>
      <c r="Q8" s="184">
        <v>20222</v>
      </c>
      <c r="R8" s="184">
        <v>107998</v>
      </c>
      <c r="S8" s="184">
        <v>179329</v>
      </c>
    </row>
    <row r="9" spans="1:19" ht="21.65" customHeight="1" x14ac:dyDescent="0.55000000000000004">
      <c r="A9" s="93" t="s">
        <v>120</v>
      </c>
      <c r="B9" s="175" t="s">
        <v>63</v>
      </c>
      <c r="C9" s="99"/>
      <c r="D9" s="100"/>
      <c r="E9" s="175" t="s">
        <v>116</v>
      </c>
      <c r="F9" s="99">
        <f>'A⓵-1_営業1課'!G45</f>
        <v>0</v>
      </c>
      <c r="G9" s="99">
        <f>'A⓵-1_営業1課'!H45</f>
        <v>0</v>
      </c>
      <c r="H9" s="99">
        <f>'A⓵-1_営業1課'!I45</f>
        <v>0</v>
      </c>
      <c r="I9" s="100">
        <f>'A⓵-1_営業1課'!J45</f>
        <v>0</v>
      </c>
      <c r="J9" s="105" t="s">
        <v>121</v>
      </c>
      <c r="K9" s="93" t="s">
        <v>65</v>
      </c>
      <c r="L9" s="53" t="s">
        <v>5</v>
      </c>
      <c r="M9" s="53" t="s">
        <v>6</v>
      </c>
      <c r="N9" s="53" t="s">
        <v>7</v>
      </c>
      <c r="O9" s="53" t="s">
        <v>8</v>
      </c>
      <c r="P9" s="53" t="s">
        <v>9</v>
      </c>
      <c r="Q9" s="53" t="s">
        <v>10</v>
      </c>
      <c r="R9" s="53" t="s">
        <v>11</v>
      </c>
      <c r="S9" s="31"/>
    </row>
    <row r="10" spans="1:19" ht="22.5" x14ac:dyDescent="0.55000000000000004">
      <c r="A10" s="93"/>
      <c r="B10" s="98"/>
      <c r="C10" s="99"/>
      <c r="D10" s="100"/>
      <c r="E10" s="98">
        <f>'A⓵-1_営業1課'!F46</f>
        <v>0</v>
      </c>
      <c r="F10" s="99">
        <f>'A⓵-1_営業1課'!G46</f>
        <v>0</v>
      </c>
      <c r="G10" s="99">
        <f>'A⓵-1_営業1課'!H46</f>
        <v>0</v>
      </c>
      <c r="H10" s="99">
        <f>'A⓵-1_営業1課'!I46</f>
        <v>0</v>
      </c>
      <c r="I10" s="100">
        <f>'A⓵-1_営業1課'!J46</f>
        <v>0</v>
      </c>
      <c r="J10" s="105"/>
      <c r="K10" s="93"/>
      <c r="L10" s="42">
        <v>13</v>
      </c>
      <c r="M10" s="42">
        <v>13</v>
      </c>
      <c r="N10" s="42">
        <v>13</v>
      </c>
      <c r="O10" s="42">
        <v>12</v>
      </c>
      <c r="P10" s="42">
        <v>12</v>
      </c>
      <c r="Q10" s="42">
        <v>13</v>
      </c>
      <c r="R10" s="42"/>
      <c r="S10" s="31"/>
    </row>
    <row r="11" spans="1:19" ht="22.5" x14ac:dyDescent="0.55000000000000004">
      <c r="A11" s="93"/>
      <c r="B11" s="98"/>
      <c r="C11" s="99"/>
      <c r="D11" s="100"/>
      <c r="E11" s="98">
        <f>'A⓵-1_営業1課'!F47</f>
        <v>0</v>
      </c>
      <c r="F11" s="99">
        <f>'A⓵-1_営業1課'!G47</f>
        <v>0</v>
      </c>
      <c r="G11" s="99">
        <f>'A⓵-1_営業1課'!H47</f>
        <v>0</v>
      </c>
      <c r="H11" s="99">
        <f>'A⓵-1_営業1課'!I47</f>
        <v>0</v>
      </c>
      <c r="I11" s="100">
        <f>'A⓵-1_営業1課'!J47</f>
        <v>0</v>
      </c>
      <c r="J11" s="105"/>
      <c r="K11" s="93"/>
      <c r="L11" s="38" t="s">
        <v>13</v>
      </c>
      <c r="M11" s="38" t="s">
        <v>14</v>
      </c>
      <c r="N11" s="38" t="s">
        <v>15</v>
      </c>
      <c r="O11" s="38" t="s">
        <v>16</v>
      </c>
      <c r="P11" s="38" t="s">
        <v>17</v>
      </c>
      <c r="Q11" s="38" t="s">
        <v>18</v>
      </c>
      <c r="R11" s="38" t="s">
        <v>19</v>
      </c>
      <c r="S11" s="38" t="s">
        <v>20</v>
      </c>
    </row>
    <row r="12" spans="1:19" ht="23" thickBot="1" x14ac:dyDescent="0.6">
      <c r="A12" s="151"/>
      <c r="B12" s="148"/>
      <c r="C12" s="149"/>
      <c r="D12" s="150"/>
      <c r="E12" s="148">
        <f>'A⓵-1_営業1課'!F48</f>
        <v>0</v>
      </c>
      <c r="F12" s="149">
        <f>'A⓵-1_営業1課'!G48</f>
        <v>0</v>
      </c>
      <c r="G12" s="149">
        <f>'A⓵-1_営業1課'!H48</f>
        <v>0</v>
      </c>
      <c r="H12" s="149">
        <f>'A⓵-1_営業1課'!I48</f>
        <v>0</v>
      </c>
      <c r="I12" s="150">
        <f>'A⓵-1_営業1課'!J48</f>
        <v>0</v>
      </c>
      <c r="J12" s="185"/>
      <c r="K12" s="151"/>
      <c r="L12" s="184">
        <v>12</v>
      </c>
      <c r="M12" s="184">
        <v>12</v>
      </c>
      <c r="N12" s="184">
        <v>13</v>
      </c>
      <c r="O12" s="184">
        <v>12</v>
      </c>
      <c r="P12" s="184">
        <v>12</v>
      </c>
      <c r="Q12" s="184">
        <v>13</v>
      </c>
      <c r="R12" s="184"/>
      <c r="S12" s="184"/>
    </row>
    <row r="13" spans="1:19" ht="21.65" customHeight="1" x14ac:dyDescent="0.55000000000000004">
      <c r="A13" s="93" t="s">
        <v>125</v>
      </c>
      <c r="B13" s="98" t="s">
        <v>61</v>
      </c>
      <c r="C13" s="99"/>
      <c r="D13" s="100"/>
      <c r="E13" s="175" t="s">
        <v>116</v>
      </c>
      <c r="F13" s="99">
        <f>'A⓵-1_営業1課'!G49</f>
        <v>0</v>
      </c>
      <c r="G13" s="99">
        <f>'A⓵-1_営業1課'!H49</f>
        <v>0</v>
      </c>
      <c r="H13" s="99">
        <f>'A⓵-1_営業1課'!I49</f>
        <v>0</v>
      </c>
      <c r="I13" s="100">
        <f>'A⓵-1_営業1課'!J49</f>
        <v>0</v>
      </c>
      <c r="J13" s="93" t="s">
        <v>21</v>
      </c>
      <c r="K13" s="93" t="s">
        <v>22</v>
      </c>
      <c r="L13" s="53" t="s">
        <v>5</v>
      </c>
      <c r="M13" s="53" t="s">
        <v>6</v>
      </c>
      <c r="N13" s="53" t="s">
        <v>7</v>
      </c>
      <c r="O13" s="53" t="s">
        <v>8</v>
      </c>
      <c r="P13" s="53" t="s">
        <v>9</v>
      </c>
      <c r="Q13" s="53" t="s">
        <v>10</v>
      </c>
      <c r="R13" s="53" t="s">
        <v>11</v>
      </c>
      <c r="S13" s="31"/>
    </row>
    <row r="14" spans="1:19" ht="22.5" x14ac:dyDescent="0.55000000000000004">
      <c r="A14" s="93"/>
      <c r="B14" s="98"/>
      <c r="C14" s="99"/>
      <c r="D14" s="100"/>
      <c r="E14" s="98">
        <f>'A⓵-1_営業1課'!F50</f>
        <v>0</v>
      </c>
      <c r="F14" s="99">
        <f>'A⓵-1_営業1課'!G50</f>
        <v>0</v>
      </c>
      <c r="G14" s="99">
        <f>'A⓵-1_営業1課'!H50</f>
        <v>0</v>
      </c>
      <c r="H14" s="99">
        <f>'A⓵-1_営業1課'!I50</f>
        <v>0</v>
      </c>
      <c r="I14" s="100">
        <f>'A⓵-1_営業1課'!J50</f>
        <v>0</v>
      </c>
      <c r="J14" s="93"/>
      <c r="K14" s="93"/>
      <c r="L14" s="46">
        <v>7298</v>
      </c>
      <c r="M14" s="46">
        <v>7240</v>
      </c>
      <c r="N14" s="46">
        <v>7509</v>
      </c>
      <c r="O14" s="46">
        <v>7897</v>
      </c>
      <c r="P14" s="46">
        <v>8259</v>
      </c>
      <c r="Q14" s="46">
        <v>8597</v>
      </c>
      <c r="R14" s="42">
        <v>46800</v>
      </c>
      <c r="S14" s="31"/>
    </row>
    <row r="15" spans="1:19" ht="22.5" x14ac:dyDescent="0.55000000000000004">
      <c r="A15" s="93"/>
      <c r="B15" s="98"/>
      <c r="C15" s="99"/>
      <c r="D15" s="100"/>
      <c r="E15" s="98">
        <f>'A⓵-1_営業1課'!F51</f>
        <v>0</v>
      </c>
      <c r="F15" s="99">
        <f>'A⓵-1_営業1課'!G51</f>
        <v>0</v>
      </c>
      <c r="G15" s="99">
        <f>'A⓵-1_営業1課'!H51</f>
        <v>0</v>
      </c>
      <c r="H15" s="99">
        <f>'A⓵-1_営業1課'!I51</f>
        <v>0</v>
      </c>
      <c r="I15" s="100">
        <f>'A⓵-1_営業1課'!J51</f>
        <v>0</v>
      </c>
      <c r="J15" s="93"/>
      <c r="K15" s="93"/>
      <c r="L15" s="38" t="s">
        <v>13</v>
      </c>
      <c r="M15" s="38" t="s">
        <v>14</v>
      </c>
      <c r="N15" s="38" t="s">
        <v>15</v>
      </c>
      <c r="O15" s="38" t="s">
        <v>16</v>
      </c>
      <c r="P15" s="38" t="s">
        <v>17</v>
      </c>
      <c r="Q15" s="38" t="s">
        <v>18</v>
      </c>
      <c r="R15" s="38" t="s">
        <v>19</v>
      </c>
      <c r="S15" s="38" t="s">
        <v>20</v>
      </c>
    </row>
    <row r="16" spans="1:19" ht="23" thickBot="1" x14ac:dyDescent="0.6">
      <c r="A16" s="151"/>
      <c r="B16" s="148"/>
      <c r="C16" s="149"/>
      <c r="D16" s="150"/>
      <c r="E16" s="148">
        <f>'A⓵-1_営業1課'!F52</f>
        <v>0</v>
      </c>
      <c r="F16" s="149">
        <f>'A⓵-1_営業1課'!G52</f>
        <v>0</v>
      </c>
      <c r="G16" s="149">
        <f>'A⓵-1_営業1課'!H52</f>
        <v>0</v>
      </c>
      <c r="H16" s="149">
        <f>'A⓵-1_営業1課'!I52</f>
        <v>0</v>
      </c>
      <c r="I16" s="150">
        <f>'A⓵-1_営業1課'!J52</f>
        <v>0</v>
      </c>
      <c r="J16" s="151"/>
      <c r="K16" s="151"/>
      <c r="L16" s="194">
        <v>8243</v>
      </c>
      <c r="M16" s="194">
        <v>8965</v>
      </c>
      <c r="N16" s="194">
        <v>9244</v>
      </c>
      <c r="O16" s="194">
        <v>9275</v>
      </c>
      <c r="P16" s="194">
        <v>9509</v>
      </c>
      <c r="Q16" s="194">
        <v>9765</v>
      </c>
      <c r="R16" s="184">
        <v>55001</v>
      </c>
      <c r="S16" s="184">
        <v>101801</v>
      </c>
    </row>
    <row r="17" spans="1:19" ht="22.5" x14ac:dyDescent="0.55000000000000004">
      <c r="A17" s="93" t="str">
        <f>'A⓵-1_営業1課'!B49</f>
        <v>⑦</v>
      </c>
      <c r="B17" s="98" t="str">
        <f>'A⓵-1_営業1課'!C49</f>
        <v>部門別営業利益</v>
      </c>
      <c r="C17" s="99">
        <f>'A⓵-1_営業1課'!D49</f>
        <v>0</v>
      </c>
      <c r="D17" s="100">
        <f>'A⓵-1_営業1課'!E49</f>
        <v>0</v>
      </c>
      <c r="E17" s="175" t="s">
        <v>116</v>
      </c>
      <c r="F17" s="99">
        <f>'A⓵-1_営業1課'!G49</f>
        <v>0</v>
      </c>
      <c r="G17" s="99">
        <f>'A⓵-1_営業1課'!H49</f>
        <v>0</v>
      </c>
      <c r="H17" s="99">
        <f>'A⓵-1_営業1課'!I49</f>
        <v>0</v>
      </c>
      <c r="I17" s="100">
        <f>'A⓵-1_営業1課'!J49</f>
        <v>0</v>
      </c>
      <c r="J17" s="93" t="str">
        <f>'A⓵-1_営業1課'!K49</f>
        <v>千</v>
      </c>
      <c r="K17" s="93" t="str">
        <f>'A⓵-1_営業1課'!L49</f>
        <v>円</v>
      </c>
      <c r="L17" s="53" t="str">
        <f>'A⓵-1_営業1課'!M49</f>
        <v>４月</v>
      </c>
      <c r="M17" s="53" t="str">
        <f>'A⓵-1_営業1課'!N49</f>
        <v>５月</v>
      </c>
      <c r="N17" s="53" t="str">
        <f>'A⓵-1_営業1課'!O49</f>
        <v>６月</v>
      </c>
      <c r="O17" s="53" t="str">
        <f>'A⓵-1_営業1課'!P49</f>
        <v>７月</v>
      </c>
      <c r="P17" s="53" t="str">
        <f>'A⓵-1_営業1課'!Q49</f>
        <v>８月</v>
      </c>
      <c r="Q17" s="53" t="str">
        <f>'A⓵-1_営業1課'!R49</f>
        <v>９月</v>
      </c>
      <c r="R17" s="53" t="str">
        <f>'A⓵-1_営業1課'!S49</f>
        <v>上期累計</v>
      </c>
      <c r="S17" s="31">
        <f>'A⓵-1_営業1課'!T49</f>
        <v>0</v>
      </c>
    </row>
    <row r="18" spans="1:19" ht="22.5" x14ac:dyDescent="0.55000000000000004">
      <c r="A18" s="93">
        <f>'A⓵-1_営業1課'!B50</f>
        <v>0</v>
      </c>
      <c r="B18" s="98">
        <f>'A⓵-1_営業1課'!C50</f>
        <v>0</v>
      </c>
      <c r="C18" s="99">
        <f>'A⓵-1_営業1課'!D50</f>
        <v>0</v>
      </c>
      <c r="D18" s="100">
        <f>'A⓵-1_営業1課'!E50</f>
        <v>0</v>
      </c>
      <c r="E18" s="98">
        <f>'A⓵-1_営業1課'!F50</f>
        <v>0</v>
      </c>
      <c r="F18" s="99">
        <f>'A⓵-1_営業1課'!G50</f>
        <v>0</v>
      </c>
      <c r="G18" s="99">
        <f>'A⓵-1_営業1課'!H50</f>
        <v>0</v>
      </c>
      <c r="H18" s="99">
        <f>'A⓵-1_営業1課'!I50</f>
        <v>0</v>
      </c>
      <c r="I18" s="100">
        <f>'A⓵-1_営業1課'!J50</f>
        <v>0</v>
      </c>
      <c r="J18" s="93">
        <f>'A⓵-1_営業1課'!K50</f>
        <v>0</v>
      </c>
      <c r="K18" s="93">
        <f>'A⓵-1_営業1課'!L50</f>
        <v>0</v>
      </c>
      <c r="L18" s="43">
        <f>'A⓵-1_営業1課'!M50</f>
        <v>-1187</v>
      </c>
      <c r="M18" s="43">
        <f>'A⓵-1_営業1課'!N50</f>
        <v>-118</v>
      </c>
      <c r="N18" s="43">
        <f>'A⓵-1_営業1課'!O50</f>
        <v>624</v>
      </c>
      <c r="O18" s="43">
        <f>'A⓵-1_営業1課'!P50</f>
        <v>1247</v>
      </c>
      <c r="P18" s="43">
        <f>'A⓵-1_営業1課'!Q50</f>
        <v>1896</v>
      </c>
      <c r="Q18" s="43">
        <f>'A⓵-1_営業1課'!R50</f>
        <v>2569</v>
      </c>
      <c r="R18" s="42">
        <f>'A⓵-1_営業1課'!S50</f>
        <v>5031</v>
      </c>
      <c r="S18" s="31">
        <f>'A⓵-1_営業1課'!T50</f>
        <v>0</v>
      </c>
    </row>
    <row r="19" spans="1:19" ht="22.5" x14ac:dyDescent="0.55000000000000004">
      <c r="A19" s="93">
        <f>'A⓵-1_営業1課'!B51</f>
        <v>0</v>
      </c>
      <c r="B19" s="98">
        <f>'A⓵-1_営業1課'!C51</f>
        <v>0</v>
      </c>
      <c r="C19" s="99">
        <f>'A⓵-1_営業1課'!D51</f>
        <v>0</v>
      </c>
      <c r="D19" s="100">
        <f>'A⓵-1_営業1課'!E51</f>
        <v>0</v>
      </c>
      <c r="E19" s="98">
        <f>'A⓵-1_営業1課'!F51</f>
        <v>0</v>
      </c>
      <c r="F19" s="99">
        <f>'A⓵-1_営業1課'!G51</f>
        <v>0</v>
      </c>
      <c r="G19" s="99">
        <f>'A⓵-1_営業1課'!H51</f>
        <v>0</v>
      </c>
      <c r="H19" s="99">
        <f>'A⓵-1_営業1課'!I51</f>
        <v>0</v>
      </c>
      <c r="I19" s="100">
        <f>'A⓵-1_営業1課'!J51</f>
        <v>0</v>
      </c>
      <c r="J19" s="93">
        <f>'A⓵-1_営業1課'!K51</f>
        <v>0</v>
      </c>
      <c r="K19" s="93">
        <f>'A⓵-1_営業1課'!L51</f>
        <v>0</v>
      </c>
      <c r="L19" s="38" t="str">
        <f>'A⓵-1_営業1課'!M51</f>
        <v>10月</v>
      </c>
      <c r="M19" s="38" t="str">
        <f>'A⓵-1_営業1課'!N51</f>
        <v>11月</v>
      </c>
      <c r="N19" s="38" t="str">
        <f>'A⓵-1_営業1課'!O51</f>
        <v>12月</v>
      </c>
      <c r="O19" s="38" t="str">
        <f>'A⓵-1_営業1課'!P51</f>
        <v>1月</v>
      </c>
      <c r="P19" s="38" t="str">
        <f>'A⓵-1_営業1課'!Q51</f>
        <v>2月</v>
      </c>
      <c r="Q19" s="38" t="str">
        <f>'A⓵-1_営業1課'!R51</f>
        <v>3月</v>
      </c>
      <c r="R19" s="38" t="str">
        <f>'A⓵-1_営業1課'!S51</f>
        <v>下期累計</v>
      </c>
      <c r="S19" s="38" t="str">
        <f>'A⓵-1_営業1課'!T51</f>
        <v>通期累計</v>
      </c>
    </row>
    <row r="20" spans="1:19" ht="23" thickBot="1" x14ac:dyDescent="0.6">
      <c r="A20" s="151">
        <f>'A⓵-1_営業1課'!B52</f>
        <v>0</v>
      </c>
      <c r="B20" s="148">
        <f>'A⓵-1_営業1課'!C52</f>
        <v>0</v>
      </c>
      <c r="C20" s="149">
        <f>'A⓵-1_営業1課'!D52</f>
        <v>0</v>
      </c>
      <c r="D20" s="150">
        <f>'A⓵-1_営業1課'!E52</f>
        <v>0</v>
      </c>
      <c r="E20" s="148">
        <f>'A⓵-1_営業1課'!F52</f>
        <v>0</v>
      </c>
      <c r="F20" s="149">
        <f>'A⓵-1_営業1課'!G52</f>
        <v>0</v>
      </c>
      <c r="G20" s="149">
        <f>'A⓵-1_営業1課'!H52</f>
        <v>0</v>
      </c>
      <c r="H20" s="149">
        <f>'A⓵-1_営業1課'!I52</f>
        <v>0</v>
      </c>
      <c r="I20" s="150">
        <f>'A⓵-1_営業1課'!J52</f>
        <v>0</v>
      </c>
      <c r="J20" s="151">
        <f>'A⓵-1_営業1課'!K52</f>
        <v>0</v>
      </c>
      <c r="K20" s="151">
        <f>'A⓵-1_営業1課'!L52</f>
        <v>0</v>
      </c>
      <c r="L20" s="183">
        <f>'A⓵-1_営業1課'!M52</f>
        <v>3934</v>
      </c>
      <c r="M20" s="183">
        <f>'A⓵-1_営業1課'!N52</f>
        <v>4223</v>
      </c>
      <c r="N20" s="183">
        <f>'A⓵-1_営業1課'!O52</f>
        <v>4955</v>
      </c>
      <c r="O20" s="183">
        <f>'A⓵-1_営業1課'!P52</f>
        <v>4826</v>
      </c>
      <c r="P20" s="183">
        <f>'A⓵-1_営業1課'!Q52</f>
        <v>5602</v>
      </c>
      <c r="Q20" s="183">
        <f>'A⓵-1_営業1課'!R52</f>
        <v>6357</v>
      </c>
      <c r="R20" s="184">
        <f>'A⓵-1_営業1課'!S52</f>
        <v>29897</v>
      </c>
      <c r="S20" s="184">
        <f>'A⓵-1_営業1課'!T52</f>
        <v>34928</v>
      </c>
    </row>
    <row r="21" spans="1:19" ht="22.5" x14ac:dyDescent="0.55000000000000004">
      <c r="A21" s="93" t="str">
        <f>'A⓵-1_営業1課'!B53</f>
        <v>⑧</v>
      </c>
      <c r="B21" s="98" t="str">
        <f>'A⓵-1_営業1課'!C53</f>
        <v>部門別営業利益率</v>
      </c>
      <c r="C21" s="99">
        <f>'A⓵-1_営業1課'!D53</f>
        <v>0</v>
      </c>
      <c r="D21" s="100">
        <f>'A⓵-1_営業1課'!E53</f>
        <v>0</v>
      </c>
      <c r="E21" s="175" t="s">
        <v>116</v>
      </c>
      <c r="F21" s="99">
        <f>'A⓵-1_営業1課'!G53</f>
        <v>0</v>
      </c>
      <c r="G21" s="99">
        <f>'A⓵-1_営業1課'!H53</f>
        <v>0</v>
      </c>
      <c r="H21" s="99">
        <f>'A⓵-1_営業1課'!I53</f>
        <v>0</v>
      </c>
      <c r="I21" s="100">
        <f>'A⓵-1_営業1課'!J53</f>
        <v>0</v>
      </c>
      <c r="J21" s="93" t="s">
        <v>64</v>
      </c>
      <c r="K21" s="93" t="str">
        <f>'A⓵-1_営業1課'!L53</f>
        <v>％</v>
      </c>
      <c r="L21" s="53" t="str">
        <f>'A⓵-1_営業1課'!M53</f>
        <v>４月</v>
      </c>
      <c r="M21" s="53" t="str">
        <f>'A⓵-1_営業1課'!N53</f>
        <v>５月</v>
      </c>
      <c r="N21" s="53" t="str">
        <f>'A⓵-1_営業1課'!O53</f>
        <v>６月</v>
      </c>
      <c r="O21" s="53" t="str">
        <f>'A⓵-1_営業1課'!P53</f>
        <v>７月</v>
      </c>
      <c r="P21" s="53" t="str">
        <f>'A⓵-1_営業1課'!Q53</f>
        <v>８月</v>
      </c>
      <c r="Q21" s="53" t="str">
        <f>'A⓵-1_営業1課'!R53</f>
        <v>９月</v>
      </c>
      <c r="R21" s="53" t="str">
        <f>'A⓵-1_営業1課'!S53</f>
        <v>上期累計</v>
      </c>
      <c r="S21" s="31">
        <f>'A⓵-1_営業1課'!T53</f>
        <v>0</v>
      </c>
    </row>
    <row r="22" spans="1:19" ht="22.5" x14ac:dyDescent="0.55000000000000004">
      <c r="A22" s="93">
        <f>'A⓵-1_営業1課'!B54</f>
        <v>0</v>
      </c>
      <c r="B22" s="98">
        <f>'A⓵-1_営業1課'!C54</f>
        <v>0</v>
      </c>
      <c r="C22" s="99">
        <f>'A⓵-1_営業1課'!D54</f>
        <v>0</v>
      </c>
      <c r="D22" s="100">
        <f>'A⓵-1_営業1課'!E54</f>
        <v>0</v>
      </c>
      <c r="E22" s="98">
        <f>'A⓵-1_営業1課'!F54</f>
        <v>0</v>
      </c>
      <c r="F22" s="99">
        <f>'A⓵-1_営業1課'!G54</f>
        <v>0</v>
      </c>
      <c r="G22" s="99">
        <f>'A⓵-1_営業1課'!H54</f>
        <v>0</v>
      </c>
      <c r="H22" s="99">
        <f>'A⓵-1_営業1課'!I54</f>
        <v>0</v>
      </c>
      <c r="I22" s="100">
        <f>'A⓵-1_営業1課'!J54</f>
        <v>0</v>
      </c>
      <c r="J22" s="93">
        <f>'A⓵-1_営業1課'!K54</f>
        <v>0</v>
      </c>
      <c r="K22" s="93">
        <f>'A⓵-1_営業1課'!L54</f>
        <v>0</v>
      </c>
      <c r="L22" s="45">
        <f>'A⓵-1_営業1課'!M54</f>
        <v>-13</v>
      </c>
      <c r="M22" s="45">
        <f>'A⓵-1_営業1課'!N54</f>
        <v>-1</v>
      </c>
      <c r="N22" s="45">
        <f>'A⓵-1_営業1課'!O54</f>
        <v>6</v>
      </c>
      <c r="O22" s="45">
        <f>'A⓵-1_営業1課'!P54</f>
        <v>10</v>
      </c>
      <c r="P22" s="45">
        <f>'A⓵-1_営業1課'!Q54</f>
        <v>14</v>
      </c>
      <c r="Q22" s="45">
        <f>'A⓵-1_営業1課'!R54</f>
        <v>18</v>
      </c>
      <c r="R22" s="45">
        <f>'A⓵-1_営業1課'!S54</f>
        <v>7</v>
      </c>
      <c r="S22" s="31">
        <f>'A⓵-1_営業1課'!T54</f>
        <v>0</v>
      </c>
    </row>
    <row r="23" spans="1:19" ht="22.5" x14ac:dyDescent="0.55000000000000004">
      <c r="A23" s="93">
        <f>'A⓵-1_営業1課'!B55</f>
        <v>0</v>
      </c>
      <c r="B23" s="98">
        <f>'A⓵-1_営業1課'!C55</f>
        <v>0</v>
      </c>
      <c r="C23" s="99">
        <f>'A⓵-1_営業1課'!D55</f>
        <v>0</v>
      </c>
      <c r="D23" s="100">
        <f>'A⓵-1_営業1課'!E55</f>
        <v>0</v>
      </c>
      <c r="E23" s="98">
        <f>'A⓵-1_営業1課'!F55</f>
        <v>0</v>
      </c>
      <c r="F23" s="99">
        <f>'A⓵-1_営業1課'!G55</f>
        <v>0</v>
      </c>
      <c r="G23" s="99">
        <f>'A⓵-1_営業1課'!H55</f>
        <v>0</v>
      </c>
      <c r="H23" s="99">
        <f>'A⓵-1_営業1課'!I55</f>
        <v>0</v>
      </c>
      <c r="I23" s="100">
        <f>'A⓵-1_営業1課'!J55</f>
        <v>0</v>
      </c>
      <c r="J23" s="93">
        <f>'A⓵-1_営業1課'!K55</f>
        <v>0</v>
      </c>
      <c r="K23" s="93">
        <f>'A⓵-1_営業1課'!L55</f>
        <v>0</v>
      </c>
      <c r="L23" s="38" t="str">
        <f>'A⓵-1_営業1課'!M55</f>
        <v>10月</v>
      </c>
      <c r="M23" s="38" t="str">
        <f>'A⓵-1_営業1課'!N55</f>
        <v>11月</v>
      </c>
      <c r="N23" s="38" t="str">
        <f>'A⓵-1_営業1課'!O55</f>
        <v>12月</v>
      </c>
      <c r="O23" s="38" t="str">
        <f>'A⓵-1_営業1課'!P55</f>
        <v>1月</v>
      </c>
      <c r="P23" s="38" t="str">
        <f>'A⓵-1_営業1課'!Q55</f>
        <v>2月</v>
      </c>
      <c r="Q23" s="38" t="str">
        <f>'A⓵-1_営業1課'!R55</f>
        <v>3月</v>
      </c>
      <c r="R23" s="38" t="str">
        <f>'A⓵-1_営業1課'!S55</f>
        <v>下期累計</v>
      </c>
      <c r="S23" s="38" t="str">
        <f>'A⓵-1_営業1課'!T55</f>
        <v>通期累計</v>
      </c>
    </row>
    <row r="24" spans="1:19" ht="22.5" x14ac:dyDescent="0.55000000000000004">
      <c r="A24" s="94">
        <f>'A⓵-1_営業1課'!B56</f>
        <v>0</v>
      </c>
      <c r="B24" s="101">
        <f>'A⓵-1_営業1課'!C56</f>
        <v>0</v>
      </c>
      <c r="C24" s="102">
        <f>'A⓵-1_営業1課'!D56</f>
        <v>0</v>
      </c>
      <c r="D24" s="103">
        <f>'A⓵-1_営業1課'!E56</f>
        <v>0</v>
      </c>
      <c r="E24" s="101">
        <f>'A⓵-1_営業1課'!F56</f>
        <v>0</v>
      </c>
      <c r="F24" s="102">
        <f>'A⓵-1_営業1課'!G56</f>
        <v>0</v>
      </c>
      <c r="G24" s="102">
        <f>'A⓵-1_営業1課'!H56</f>
        <v>0</v>
      </c>
      <c r="H24" s="102">
        <f>'A⓵-1_営業1課'!I56</f>
        <v>0</v>
      </c>
      <c r="I24" s="103">
        <f>'A⓵-1_営業1課'!J56</f>
        <v>0</v>
      </c>
      <c r="J24" s="94">
        <f>'A⓵-1_営業1課'!K56</f>
        <v>0</v>
      </c>
      <c r="K24" s="94">
        <f>'A⓵-1_営業1課'!L56</f>
        <v>0</v>
      </c>
      <c r="L24" s="45">
        <f>'A⓵-1_営業1課'!M56</f>
        <v>25</v>
      </c>
      <c r="M24" s="45">
        <f>'A⓵-1_営業1課'!N56</f>
        <v>25</v>
      </c>
      <c r="N24" s="45">
        <f>'A⓵-1_営業1課'!O56</f>
        <v>28</v>
      </c>
      <c r="O24" s="45">
        <f>'A⓵-1_営業1課'!P56</f>
        <v>27</v>
      </c>
      <c r="P24" s="45">
        <f>'A⓵-1_営業1課'!Q56</f>
        <v>29</v>
      </c>
      <c r="Q24" s="45">
        <f>'A⓵-1_営業1課'!R56</f>
        <v>31</v>
      </c>
      <c r="R24" s="45">
        <f>'A⓵-1_営業1課'!S56</f>
        <v>28</v>
      </c>
      <c r="S24" s="45">
        <f>'A⓵-1_営業1課'!T56</f>
        <v>19</v>
      </c>
    </row>
    <row r="26" spans="1:19" x14ac:dyDescent="0.55000000000000004">
      <c r="A26" s="197"/>
      <c r="B26" s="197"/>
      <c r="C26" s="197"/>
      <c r="D26" s="197"/>
      <c r="E26" s="197"/>
      <c r="F26" s="197"/>
      <c r="G26" s="197"/>
      <c r="H26" s="197"/>
      <c r="I26" s="197"/>
      <c r="J26" s="197"/>
      <c r="K26" s="197"/>
      <c r="L26" s="197"/>
      <c r="M26" s="197"/>
      <c r="N26" s="197"/>
      <c r="O26" s="197"/>
      <c r="P26" s="197"/>
      <c r="Q26" s="197"/>
      <c r="R26" s="197"/>
      <c r="S26" s="197"/>
    </row>
    <row r="27" spans="1:19" ht="21.65" customHeight="1" x14ac:dyDescent="0.55000000000000004">
      <c r="A27" s="93" t="s">
        <v>123</v>
      </c>
      <c r="B27" s="98" t="s">
        <v>49</v>
      </c>
      <c r="C27" s="99"/>
      <c r="D27" s="100"/>
      <c r="E27" s="175"/>
      <c r="F27" s="99"/>
      <c r="G27" s="99"/>
      <c r="H27" s="99"/>
      <c r="I27" s="100"/>
      <c r="J27" s="93" t="s">
        <v>21</v>
      </c>
      <c r="K27" s="93" t="s">
        <v>22</v>
      </c>
      <c r="L27" s="53" t="s">
        <v>5</v>
      </c>
      <c r="M27" s="53" t="s">
        <v>6</v>
      </c>
      <c r="N27" s="53" t="s">
        <v>7</v>
      </c>
      <c r="O27" s="53" t="s">
        <v>8</v>
      </c>
      <c r="P27" s="53" t="s">
        <v>9</v>
      </c>
      <c r="Q27" s="53" t="s">
        <v>10</v>
      </c>
      <c r="R27" s="53" t="s">
        <v>11</v>
      </c>
      <c r="S27" s="31"/>
    </row>
    <row r="28" spans="1:19" ht="22.5" x14ac:dyDescent="0.55000000000000004">
      <c r="A28" s="93"/>
      <c r="B28" s="98"/>
      <c r="C28" s="99"/>
      <c r="D28" s="100"/>
      <c r="E28" s="98"/>
      <c r="F28" s="99"/>
      <c r="G28" s="99"/>
      <c r="H28" s="99"/>
      <c r="I28" s="100"/>
      <c r="J28" s="93"/>
      <c r="K28" s="93"/>
      <c r="L28" s="42">
        <v>9111</v>
      </c>
      <c r="M28" s="42">
        <v>10222</v>
      </c>
      <c r="N28" s="42">
        <v>11333</v>
      </c>
      <c r="O28" s="42">
        <v>12444</v>
      </c>
      <c r="P28" s="42">
        <v>13555</v>
      </c>
      <c r="Q28" s="42">
        <v>14666</v>
      </c>
      <c r="R28" s="42">
        <v>71331</v>
      </c>
      <c r="S28" s="31"/>
    </row>
    <row r="29" spans="1:19" ht="22.5" x14ac:dyDescent="0.55000000000000004">
      <c r="A29" s="93"/>
      <c r="B29" s="98"/>
      <c r="C29" s="99"/>
      <c r="D29" s="100"/>
      <c r="E29" s="98"/>
      <c r="F29" s="99"/>
      <c r="G29" s="99"/>
      <c r="H29" s="99"/>
      <c r="I29" s="100"/>
      <c r="J29" s="93"/>
      <c r="K29" s="93"/>
      <c r="L29" s="38" t="s">
        <v>13</v>
      </c>
      <c r="M29" s="38" t="s">
        <v>14</v>
      </c>
      <c r="N29" s="38" t="s">
        <v>15</v>
      </c>
      <c r="O29" s="38" t="s">
        <v>16</v>
      </c>
      <c r="P29" s="38" t="s">
        <v>17</v>
      </c>
      <c r="Q29" s="38" t="s">
        <v>18</v>
      </c>
      <c r="R29" s="38" t="s">
        <v>19</v>
      </c>
      <c r="S29" s="38" t="s">
        <v>20</v>
      </c>
    </row>
    <row r="30" spans="1:19" ht="23" thickBot="1" x14ac:dyDescent="0.6">
      <c r="A30" s="151"/>
      <c r="B30" s="148"/>
      <c r="C30" s="149"/>
      <c r="D30" s="150"/>
      <c r="E30" s="148"/>
      <c r="F30" s="149"/>
      <c r="G30" s="149"/>
      <c r="H30" s="149"/>
      <c r="I30" s="150"/>
      <c r="J30" s="151"/>
      <c r="K30" s="151"/>
      <c r="L30" s="184">
        <v>15777</v>
      </c>
      <c r="M30" s="184">
        <v>16888</v>
      </c>
      <c r="N30" s="184">
        <v>17999</v>
      </c>
      <c r="O30" s="184">
        <v>18001</v>
      </c>
      <c r="P30" s="184">
        <v>19111</v>
      </c>
      <c r="Q30" s="184">
        <v>20222</v>
      </c>
      <c r="R30" s="184">
        <v>107998</v>
      </c>
      <c r="S30" s="184">
        <v>179329</v>
      </c>
    </row>
    <row r="31" spans="1:19" ht="21.65" customHeight="1" x14ac:dyDescent="0.55000000000000004">
      <c r="A31" s="93" t="s">
        <v>120</v>
      </c>
      <c r="B31" s="175" t="s">
        <v>63</v>
      </c>
      <c r="C31" s="99"/>
      <c r="D31" s="100"/>
      <c r="E31" s="175" t="s">
        <v>124</v>
      </c>
      <c r="F31" s="99">
        <f>'A⓵-1_営業1課'!G63</f>
        <v>0</v>
      </c>
      <c r="G31" s="99">
        <f>'A⓵-1_営業1課'!H63</f>
        <v>0</v>
      </c>
      <c r="H31" s="99">
        <f>'A⓵-1_営業1課'!I63</f>
        <v>0</v>
      </c>
      <c r="I31" s="100">
        <f>'A⓵-1_営業1課'!J63</f>
        <v>0</v>
      </c>
      <c r="J31" s="105" t="s">
        <v>121</v>
      </c>
      <c r="K31" s="93" t="s">
        <v>65</v>
      </c>
      <c r="L31" s="53" t="s">
        <v>5</v>
      </c>
      <c r="M31" s="53" t="s">
        <v>6</v>
      </c>
      <c r="N31" s="53" t="s">
        <v>7</v>
      </c>
      <c r="O31" s="53" t="s">
        <v>8</v>
      </c>
      <c r="P31" s="53" t="s">
        <v>9</v>
      </c>
      <c r="Q31" s="53" t="s">
        <v>10</v>
      </c>
      <c r="R31" s="53" t="s">
        <v>11</v>
      </c>
      <c r="S31" s="31"/>
    </row>
    <row r="32" spans="1:19" ht="22.5" x14ac:dyDescent="0.55000000000000004">
      <c r="A32" s="93"/>
      <c r="B32" s="98"/>
      <c r="C32" s="99"/>
      <c r="D32" s="100"/>
      <c r="E32" s="98">
        <f>'A⓵-1_営業1課'!F64</f>
        <v>0</v>
      </c>
      <c r="F32" s="99">
        <f>'A⓵-1_営業1課'!G64</f>
        <v>0</v>
      </c>
      <c r="G32" s="99">
        <f>'A⓵-1_営業1課'!H64</f>
        <v>0</v>
      </c>
      <c r="H32" s="99">
        <f>'A⓵-1_営業1課'!I64</f>
        <v>0</v>
      </c>
      <c r="I32" s="100">
        <f>'A⓵-1_営業1課'!J64</f>
        <v>0</v>
      </c>
      <c r="J32" s="105"/>
      <c r="K32" s="93"/>
      <c r="L32" s="42">
        <v>13</v>
      </c>
      <c r="M32" s="42">
        <v>13</v>
      </c>
      <c r="N32" s="42">
        <v>13</v>
      </c>
      <c r="O32" s="42">
        <v>12</v>
      </c>
      <c r="P32" s="42">
        <v>12</v>
      </c>
      <c r="Q32" s="42">
        <v>13</v>
      </c>
      <c r="R32" s="42"/>
      <c r="S32" s="31"/>
    </row>
    <row r="33" spans="1:19" ht="22.5" x14ac:dyDescent="0.55000000000000004">
      <c r="A33" s="93"/>
      <c r="B33" s="98"/>
      <c r="C33" s="99"/>
      <c r="D33" s="100"/>
      <c r="E33" s="98">
        <f>'A⓵-1_営業1課'!F65</f>
        <v>0</v>
      </c>
      <c r="F33" s="99">
        <f>'A⓵-1_営業1課'!G65</f>
        <v>0</v>
      </c>
      <c r="G33" s="99">
        <f>'A⓵-1_営業1課'!H65</f>
        <v>0</v>
      </c>
      <c r="H33" s="99">
        <f>'A⓵-1_営業1課'!I65</f>
        <v>0</v>
      </c>
      <c r="I33" s="100">
        <f>'A⓵-1_営業1課'!J65</f>
        <v>0</v>
      </c>
      <c r="J33" s="105"/>
      <c r="K33" s="93"/>
      <c r="L33" s="38" t="s">
        <v>13</v>
      </c>
      <c r="M33" s="38" t="s">
        <v>14</v>
      </c>
      <c r="N33" s="38" t="s">
        <v>15</v>
      </c>
      <c r="O33" s="38" t="s">
        <v>16</v>
      </c>
      <c r="P33" s="38" t="s">
        <v>17</v>
      </c>
      <c r="Q33" s="38" t="s">
        <v>18</v>
      </c>
      <c r="R33" s="38" t="s">
        <v>19</v>
      </c>
      <c r="S33" s="38" t="s">
        <v>20</v>
      </c>
    </row>
    <row r="34" spans="1:19" ht="23" thickBot="1" x14ac:dyDescent="0.6">
      <c r="A34" s="151"/>
      <c r="B34" s="148"/>
      <c r="C34" s="149"/>
      <c r="D34" s="150"/>
      <c r="E34" s="148">
        <f>'A⓵-1_営業1課'!F66</f>
        <v>0</v>
      </c>
      <c r="F34" s="149">
        <f>'A⓵-1_営業1課'!G66</f>
        <v>0</v>
      </c>
      <c r="G34" s="149">
        <f>'A⓵-1_営業1課'!H66</f>
        <v>0</v>
      </c>
      <c r="H34" s="149">
        <f>'A⓵-1_営業1課'!I66</f>
        <v>0</v>
      </c>
      <c r="I34" s="150">
        <f>'A⓵-1_営業1課'!J66</f>
        <v>0</v>
      </c>
      <c r="J34" s="185"/>
      <c r="K34" s="151"/>
      <c r="L34" s="184">
        <v>12</v>
      </c>
      <c r="M34" s="184">
        <v>12</v>
      </c>
      <c r="N34" s="184">
        <v>13</v>
      </c>
      <c r="O34" s="184">
        <v>12</v>
      </c>
      <c r="P34" s="184">
        <v>12</v>
      </c>
      <c r="Q34" s="184">
        <v>13</v>
      </c>
      <c r="R34" s="184"/>
      <c r="S34" s="184"/>
    </row>
    <row r="35" spans="1:19" ht="21.65" customHeight="1" x14ac:dyDescent="0.55000000000000004">
      <c r="A35" s="93" t="s">
        <v>126</v>
      </c>
      <c r="B35" s="98" t="s">
        <v>61</v>
      </c>
      <c r="C35" s="99"/>
      <c r="D35" s="100"/>
      <c r="E35" s="175" t="s">
        <v>124</v>
      </c>
      <c r="F35" s="99">
        <f>'A⓵-1_営業1課'!G67</f>
        <v>0</v>
      </c>
      <c r="G35" s="99">
        <f>'A⓵-1_営業1課'!H67</f>
        <v>0</v>
      </c>
      <c r="H35" s="99">
        <f>'A⓵-1_営業1課'!I67</f>
        <v>0</v>
      </c>
      <c r="I35" s="100">
        <f>'A⓵-1_営業1課'!J67</f>
        <v>0</v>
      </c>
      <c r="J35" s="93" t="s">
        <v>21</v>
      </c>
      <c r="K35" s="93" t="s">
        <v>22</v>
      </c>
      <c r="L35" s="53" t="s">
        <v>5</v>
      </c>
      <c r="M35" s="53" t="s">
        <v>6</v>
      </c>
      <c r="N35" s="53" t="s">
        <v>7</v>
      </c>
      <c r="O35" s="53" t="s">
        <v>8</v>
      </c>
      <c r="P35" s="53" t="s">
        <v>9</v>
      </c>
      <c r="Q35" s="53" t="s">
        <v>10</v>
      </c>
      <c r="R35" s="53" t="s">
        <v>11</v>
      </c>
      <c r="S35" s="31"/>
    </row>
    <row r="36" spans="1:19" ht="22.5" x14ac:dyDescent="0.55000000000000004">
      <c r="A36" s="93"/>
      <c r="B36" s="98"/>
      <c r="C36" s="99"/>
      <c r="D36" s="100"/>
      <c r="E36" s="98">
        <f>'A⓵-1_営業1課'!F68</f>
        <v>0</v>
      </c>
      <c r="F36" s="99">
        <f>'A⓵-1_営業1課'!G68</f>
        <v>0</v>
      </c>
      <c r="G36" s="99">
        <f>'A⓵-1_営業1課'!H68</f>
        <v>0</v>
      </c>
      <c r="H36" s="99">
        <f>'A⓵-1_営業1課'!I68</f>
        <v>0</v>
      </c>
      <c r="I36" s="100">
        <f>'A⓵-1_営業1課'!J68</f>
        <v>0</v>
      </c>
      <c r="J36" s="93"/>
      <c r="K36" s="93"/>
      <c r="L36" s="46">
        <v>7933</v>
      </c>
      <c r="M36" s="46">
        <v>7417</v>
      </c>
      <c r="N36" s="46">
        <v>7585</v>
      </c>
      <c r="O36" s="46">
        <v>7322</v>
      </c>
      <c r="P36" s="46">
        <v>7374</v>
      </c>
      <c r="Q36" s="46">
        <v>7469</v>
      </c>
      <c r="R36" s="42">
        <v>45100</v>
      </c>
      <c r="S36" s="31"/>
    </row>
    <row r="37" spans="1:19" ht="22.5" x14ac:dyDescent="0.55000000000000004">
      <c r="A37" s="93"/>
      <c r="B37" s="98"/>
      <c r="C37" s="99"/>
      <c r="D37" s="100"/>
      <c r="E37" s="98">
        <f>'A⓵-1_営業1課'!F69</f>
        <v>0</v>
      </c>
      <c r="F37" s="99">
        <f>'A⓵-1_営業1課'!G69</f>
        <v>0</v>
      </c>
      <c r="G37" s="99">
        <f>'A⓵-1_営業1課'!H69</f>
        <v>0</v>
      </c>
      <c r="H37" s="99">
        <f>'A⓵-1_営業1課'!I69</f>
        <v>0</v>
      </c>
      <c r="I37" s="100">
        <f>'A⓵-1_営業1課'!J69</f>
        <v>0</v>
      </c>
      <c r="J37" s="93"/>
      <c r="K37" s="93"/>
      <c r="L37" s="38" t="s">
        <v>13</v>
      </c>
      <c r="M37" s="38" t="s">
        <v>14</v>
      </c>
      <c r="N37" s="38" t="s">
        <v>15</v>
      </c>
      <c r="O37" s="38" t="s">
        <v>16</v>
      </c>
      <c r="P37" s="38" t="s">
        <v>17</v>
      </c>
      <c r="Q37" s="38" t="s">
        <v>18</v>
      </c>
      <c r="R37" s="38" t="s">
        <v>19</v>
      </c>
      <c r="S37" s="38" t="s">
        <v>20</v>
      </c>
    </row>
    <row r="38" spans="1:19" ht="23" thickBot="1" x14ac:dyDescent="0.6">
      <c r="A38" s="151"/>
      <c r="B38" s="148"/>
      <c r="C38" s="149"/>
      <c r="D38" s="150"/>
      <c r="E38" s="148">
        <f>'A⓵-1_営業1課'!F70</f>
        <v>0</v>
      </c>
      <c r="F38" s="149">
        <f>'A⓵-1_営業1課'!G70</f>
        <v>0</v>
      </c>
      <c r="G38" s="149">
        <f>'A⓵-1_営業1課'!H70</f>
        <v>0</v>
      </c>
      <c r="H38" s="149">
        <f>'A⓵-1_営業1課'!I70</f>
        <v>0</v>
      </c>
      <c r="I38" s="150">
        <f>'A⓵-1_営業1課'!J70</f>
        <v>0</v>
      </c>
      <c r="J38" s="151"/>
      <c r="K38" s="151"/>
      <c r="L38" s="194">
        <v>6656</v>
      </c>
      <c r="M38" s="194">
        <v>7052</v>
      </c>
      <c r="N38" s="194">
        <v>7693</v>
      </c>
      <c r="O38" s="194">
        <v>7425</v>
      </c>
      <c r="P38" s="194">
        <v>6942</v>
      </c>
      <c r="Q38" s="194">
        <v>7853</v>
      </c>
      <c r="R38" s="184">
        <v>43621</v>
      </c>
      <c r="S38" s="184">
        <v>88721</v>
      </c>
    </row>
    <row r="39" spans="1:19" ht="21.65" customHeight="1" x14ac:dyDescent="0.55000000000000004">
      <c r="A39" s="93" t="s">
        <v>118</v>
      </c>
      <c r="B39" s="98" t="s">
        <v>94</v>
      </c>
      <c r="C39" s="99"/>
      <c r="D39" s="100"/>
      <c r="E39" s="175" t="s">
        <v>124</v>
      </c>
      <c r="F39" s="99">
        <f>'A⓵-1_営業1課'!G67</f>
        <v>0</v>
      </c>
      <c r="G39" s="99">
        <f>'A⓵-1_営業1課'!H67</f>
        <v>0</v>
      </c>
      <c r="H39" s="99">
        <f>'A⓵-1_営業1課'!I67</f>
        <v>0</v>
      </c>
      <c r="I39" s="100">
        <f>'A⓵-1_営業1課'!J67</f>
        <v>0</v>
      </c>
      <c r="J39" s="93" t="s">
        <v>21</v>
      </c>
      <c r="K39" s="93" t="s">
        <v>22</v>
      </c>
      <c r="L39" s="53" t="s">
        <v>5</v>
      </c>
      <c r="M39" s="53" t="s">
        <v>6</v>
      </c>
      <c r="N39" s="53" t="s">
        <v>7</v>
      </c>
      <c r="O39" s="53" t="s">
        <v>8</v>
      </c>
      <c r="P39" s="53" t="s">
        <v>9</v>
      </c>
      <c r="Q39" s="53" t="s">
        <v>10</v>
      </c>
      <c r="R39" s="53" t="s">
        <v>11</v>
      </c>
      <c r="S39" s="31"/>
    </row>
    <row r="40" spans="1:19" ht="22.5" x14ac:dyDescent="0.55000000000000004">
      <c r="A40" s="93"/>
      <c r="B40" s="98"/>
      <c r="C40" s="99"/>
      <c r="D40" s="100"/>
      <c r="E40" s="98">
        <f>'A⓵-1_営業1課'!F68</f>
        <v>0</v>
      </c>
      <c r="F40" s="99">
        <f>'A⓵-1_営業1課'!G68</f>
        <v>0</v>
      </c>
      <c r="G40" s="99">
        <f>'A⓵-1_営業1課'!H68</f>
        <v>0</v>
      </c>
      <c r="H40" s="99">
        <f>'A⓵-1_営業1課'!I68</f>
        <v>0</v>
      </c>
      <c r="I40" s="100">
        <f>'A⓵-1_営業1課'!J68</f>
        <v>0</v>
      </c>
      <c r="J40" s="93"/>
      <c r="K40" s="93"/>
      <c r="L40" s="43">
        <v>-1822</v>
      </c>
      <c r="M40" s="43">
        <v>-295</v>
      </c>
      <c r="N40" s="43">
        <v>548</v>
      </c>
      <c r="O40" s="43">
        <v>1822</v>
      </c>
      <c r="P40" s="43">
        <v>2781</v>
      </c>
      <c r="Q40" s="43">
        <v>3697</v>
      </c>
      <c r="R40" s="42">
        <v>6731</v>
      </c>
      <c r="S40" s="31"/>
    </row>
    <row r="41" spans="1:19" ht="22.5" x14ac:dyDescent="0.55000000000000004">
      <c r="A41" s="93"/>
      <c r="B41" s="98"/>
      <c r="C41" s="99"/>
      <c r="D41" s="100"/>
      <c r="E41" s="98">
        <f>'A⓵-1_営業1課'!F69</f>
        <v>0</v>
      </c>
      <c r="F41" s="99">
        <f>'A⓵-1_営業1課'!G69</f>
        <v>0</v>
      </c>
      <c r="G41" s="99">
        <f>'A⓵-1_営業1課'!H69</f>
        <v>0</v>
      </c>
      <c r="H41" s="99">
        <f>'A⓵-1_営業1課'!I69</f>
        <v>0</v>
      </c>
      <c r="I41" s="100">
        <f>'A⓵-1_営業1課'!J69</f>
        <v>0</v>
      </c>
      <c r="J41" s="93"/>
      <c r="K41" s="93"/>
      <c r="L41" s="38" t="s">
        <v>13</v>
      </c>
      <c r="M41" s="38" t="s">
        <v>14</v>
      </c>
      <c r="N41" s="38" t="s">
        <v>15</v>
      </c>
      <c r="O41" s="38" t="s">
        <v>16</v>
      </c>
      <c r="P41" s="38" t="s">
        <v>17</v>
      </c>
      <c r="Q41" s="38" t="s">
        <v>18</v>
      </c>
      <c r="R41" s="38" t="s">
        <v>19</v>
      </c>
      <c r="S41" s="38" t="s">
        <v>20</v>
      </c>
    </row>
    <row r="42" spans="1:19" ht="23" thickBot="1" x14ac:dyDescent="0.6">
      <c r="A42" s="151"/>
      <c r="B42" s="148"/>
      <c r="C42" s="149"/>
      <c r="D42" s="150"/>
      <c r="E42" s="148">
        <f>'A⓵-1_営業1課'!F70</f>
        <v>0</v>
      </c>
      <c r="F42" s="149">
        <f>'A⓵-1_営業1課'!G70</f>
        <v>0</v>
      </c>
      <c r="G42" s="149">
        <f>'A⓵-1_営業1課'!H70</f>
        <v>0</v>
      </c>
      <c r="H42" s="149">
        <f>'A⓵-1_営業1課'!I70</f>
        <v>0</v>
      </c>
      <c r="I42" s="150">
        <f>'A⓵-1_営業1課'!J70</f>
        <v>0</v>
      </c>
      <c r="J42" s="151"/>
      <c r="K42" s="151"/>
      <c r="L42" s="183">
        <v>5521</v>
      </c>
      <c r="M42" s="183">
        <v>6136</v>
      </c>
      <c r="N42" s="183">
        <v>6506</v>
      </c>
      <c r="O42" s="183">
        <v>6676</v>
      </c>
      <c r="P42" s="183">
        <v>8169</v>
      </c>
      <c r="Q42" s="183">
        <v>8269</v>
      </c>
      <c r="R42" s="184">
        <v>41277</v>
      </c>
      <c r="S42" s="184">
        <v>48008</v>
      </c>
    </row>
    <row r="43" spans="1:19" ht="21.65" customHeight="1" x14ac:dyDescent="0.55000000000000004">
      <c r="A43" s="93" t="s">
        <v>119</v>
      </c>
      <c r="B43" s="98" t="s">
        <v>93</v>
      </c>
      <c r="C43" s="99"/>
      <c r="D43" s="100"/>
      <c r="E43" s="175" t="s">
        <v>124</v>
      </c>
      <c r="F43" s="99">
        <f>'A⓵-1_営業1課'!G71</f>
        <v>0</v>
      </c>
      <c r="G43" s="99">
        <f>'A⓵-1_営業1課'!H71</f>
        <v>0</v>
      </c>
      <c r="H43" s="99">
        <f>'A⓵-1_営業1課'!I71</f>
        <v>0</v>
      </c>
      <c r="I43" s="100">
        <f>'A⓵-1_営業1課'!J71</f>
        <v>0</v>
      </c>
      <c r="J43" s="93"/>
      <c r="K43" s="93" t="s">
        <v>117</v>
      </c>
      <c r="L43" s="53" t="s">
        <v>5</v>
      </c>
      <c r="M43" s="53" t="s">
        <v>6</v>
      </c>
      <c r="N43" s="53" t="s">
        <v>7</v>
      </c>
      <c r="O43" s="53" t="s">
        <v>8</v>
      </c>
      <c r="P43" s="53" t="s">
        <v>9</v>
      </c>
      <c r="Q43" s="53" t="s">
        <v>10</v>
      </c>
      <c r="R43" s="53" t="s">
        <v>11</v>
      </c>
      <c r="S43" s="31"/>
    </row>
    <row r="44" spans="1:19" ht="22.5" x14ac:dyDescent="0.55000000000000004">
      <c r="A44" s="93"/>
      <c r="B44" s="98"/>
      <c r="C44" s="99"/>
      <c r="D44" s="100"/>
      <c r="E44" s="98">
        <f>'A⓵-1_営業1課'!F72</f>
        <v>0</v>
      </c>
      <c r="F44" s="99">
        <f>'A⓵-1_営業1課'!G72</f>
        <v>0</v>
      </c>
      <c r="G44" s="99">
        <f>'A⓵-1_営業1課'!H72</f>
        <v>0</v>
      </c>
      <c r="H44" s="99">
        <f>'A⓵-1_営業1課'!I72</f>
        <v>0</v>
      </c>
      <c r="I44" s="100">
        <f>'A⓵-1_営業1課'!J72</f>
        <v>0</v>
      </c>
      <c r="J44" s="93"/>
      <c r="K44" s="93"/>
      <c r="L44" s="45">
        <v>-20</v>
      </c>
      <c r="M44" s="45">
        <v>-3</v>
      </c>
      <c r="N44" s="45">
        <v>5</v>
      </c>
      <c r="O44" s="45">
        <v>15</v>
      </c>
      <c r="P44" s="45">
        <v>21</v>
      </c>
      <c r="Q44" s="45">
        <v>25</v>
      </c>
      <c r="R44" s="45">
        <v>9</v>
      </c>
      <c r="S44" s="31"/>
    </row>
    <row r="45" spans="1:19" ht="22.5" x14ac:dyDescent="0.55000000000000004">
      <c r="A45" s="93"/>
      <c r="B45" s="98"/>
      <c r="C45" s="99"/>
      <c r="D45" s="100"/>
      <c r="E45" s="98">
        <f>'A⓵-1_営業1課'!F73</f>
        <v>0</v>
      </c>
      <c r="F45" s="99">
        <f>'A⓵-1_営業1課'!G73</f>
        <v>0</v>
      </c>
      <c r="G45" s="99">
        <f>'A⓵-1_営業1課'!H73</f>
        <v>0</v>
      </c>
      <c r="H45" s="99">
        <f>'A⓵-1_営業1課'!I73</f>
        <v>0</v>
      </c>
      <c r="I45" s="100">
        <f>'A⓵-1_営業1課'!J73</f>
        <v>0</v>
      </c>
      <c r="J45" s="93"/>
      <c r="K45" s="93"/>
      <c r="L45" s="38" t="s">
        <v>13</v>
      </c>
      <c r="M45" s="38" t="s">
        <v>14</v>
      </c>
      <c r="N45" s="38" t="s">
        <v>15</v>
      </c>
      <c r="O45" s="38" t="s">
        <v>16</v>
      </c>
      <c r="P45" s="38" t="s">
        <v>17</v>
      </c>
      <c r="Q45" s="38" t="s">
        <v>18</v>
      </c>
      <c r="R45" s="38" t="s">
        <v>19</v>
      </c>
      <c r="S45" s="38" t="s">
        <v>20</v>
      </c>
    </row>
    <row r="46" spans="1:19" ht="22.5" x14ac:dyDescent="0.55000000000000004">
      <c r="A46" s="94"/>
      <c r="B46" s="101"/>
      <c r="C46" s="102"/>
      <c r="D46" s="103"/>
      <c r="E46" s="101">
        <f>'A⓵-1_営業1課'!F74</f>
        <v>0</v>
      </c>
      <c r="F46" s="102">
        <f>'A⓵-1_営業1課'!G74</f>
        <v>0</v>
      </c>
      <c r="G46" s="102">
        <f>'A⓵-1_営業1課'!H74</f>
        <v>0</v>
      </c>
      <c r="H46" s="102">
        <f>'A⓵-1_営業1課'!I74</f>
        <v>0</v>
      </c>
      <c r="I46" s="103">
        <f>'A⓵-1_営業1課'!J74</f>
        <v>0</v>
      </c>
      <c r="J46" s="94"/>
      <c r="K46" s="94"/>
      <c r="L46" s="45">
        <v>35</v>
      </c>
      <c r="M46" s="45">
        <v>36</v>
      </c>
      <c r="N46" s="45">
        <v>36</v>
      </c>
      <c r="O46" s="45">
        <v>37</v>
      </c>
      <c r="P46" s="45">
        <v>43</v>
      </c>
      <c r="Q46" s="45">
        <v>41</v>
      </c>
      <c r="R46" s="45">
        <v>38</v>
      </c>
      <c r="S46" s="45">
        <v>27</v>
      </c>
    </row>
    <row r="48" spans="1:19" x14ac:dyDescent="0.55000000000000004">
      <c r="A48" s="197"/>
      <c r="B48" s="197"/>
      <c r="C48" s="197"/>
      <c r="D48" s="197"/>
      <c r="E48" s="197"/>
      <c r="F48" s="197"/>
      <c r="G48" s="197"/>
      <c r="H48" s="197"/>
      <c r="I48" s="197"/>
      <c r="J48" s="197"/>
      <c r="K48" s="197"/>
      <c r="L48" s="197"/>
      <c r="M48" s="197"/>
      <c r="N48" s="197"/>
      <c r="O48" s="197"/>
      <c r="P48" s="197"/>
      <c r="Q48" s="197"/>
      <c r="R48" s="197"/>
      <c r="S48" s="197"/>
    </row>
    <row r="49" spans="1:19" ht="22.5" x14ac:dyDescent="0.55000000000000004">
      <c r="A49" s="93" t="s">
        <v>126</v>
      </c>
      <c r="B49" s="175" t="s">
        <v>128</v>
      </c>
      <c r="C49" s="99"/>
      <c r="D49" s="100"/>
      <c r="E49" s="175" t="s">
        <v>127</v>
      </c>
      <c r="F49" s="99">
        <f>'A⓵-1_営業1課'!G81</f>
        <v>0</v>
      </c>
      <c r="G49" s="99">
        <f>'A⓵-1_営業1課'!H81</f>
        <v>0</v>
      </c>
      <c r="H49" s="99">
        <f>'A⓵-1_営業1課'!I81</f>
        <v>0</v>
      </c>
      <c r="I49" s="100">
        <f>'A⓵-1_営業1課'!J81</f>
        <v>0</v>
      </c>
      <c r="J49" s="93" t="s">
        <v>21</v>
      </c>
      <c r="K49" s="93" t="s">
        <v>22</v>
      </c>
      <c r="L49" s="53" t="s">
        <v>5</v>
      </c>
      <c r="M49" s="53" t="s">
        <v>6</v>
      </c>
      <c r="N49" s="53" t="s">
        <v>7</v>
      </c>
      <c r="O49" s="53" t="s">
        <v>8</v>
      </c>
      <c r="P49" s="53" t="s">
        <v>9</v>
      </c>
      <c r="Q49" s="53" t="s">
        <v>10</v>
      </c>
      <c r="R49" s="53" t="s">
        <v>11</v>
      </c>
      <c r="S49" s="31"/>
    </row>
    <row r="50" spans="1:19" ht="22.5" x14ac:dyDescent="0.55000000000000004">
      <c r="A50" s="93"/>
      <c r="B50" s="98"/>
      <c r="C50" s="99"/>
      <c r="D50" s="100"/>
      <c r="E50" s="98">
        <f>'A⓵-1_営業1課'!F82</f>
        <v>0</v>
      </c>
      <c r="F50" s="99">
        <f>'A⓵-1_営業1課'!G82</f>
        <v>0</v>
      </c>
      <c r="G50" s="99">
        <f>'A⓵-1_営業1課'!H82</f>
        <v>0</v>
      </c>
      <c r="H50" s="99">
        <f>'A⓵-1_営業1課'!I82</f>
        <v>0</v>
      </c>
      <c r="I50" s="100">
        <f>'A⓵-1_営業1課'!J82</f>
        <v>0</v>
      </c>
      <c r="J50" s="93"/>
      <c r="K50" s="93"/>
      <c r="L50" s="46">
        <f>L14-L36</f>
        <v>-635</v>
      </c>
      <c r="M50" s="46">
        <f t="shared" ref="M50:Q52" si="0">M14-M36</f>
        <v>-177</v>
      </c>
      <c r="N50" s="46">
        <f t="shared" si="0"/>
        <v>-76</v>
      </c>
      <c r="O50" s="46">
        <f t="shared" si="0"/>
        <v>575</v>
      </c>
      <c r="P50" s="46">
        <f t="shared" si="0"/>
        <v>885</v>
      </c>
      <c r="Q50" s="46">
        <f t="shared" si="0"/>
        <v>1128</v>
      </c>
      <c r="R50" s="42">
        <f>SUM(L50:Q50)</f>
        <v>1700</v>
      </c>
      <c r="S50" s="31"/>
    </row>
    <row r="51" spans="1:19" ht="22.5" x14ac:dyDescent="0.55000000000000004">
      <c r="A51" s="93"/>
      <c r="B51" s="98"/>
      <c r="C51" s="99"/>
      <c r="D51" s="100"/>
      <c r="E51" s="98">
        <f>'A⓵-1_営業1課'!F83</f>
        <v>0</v>
      </c>
      <c r="F51" s="99">
        <f>'A⓵-1_営業1課'!G83</f>
        <v>0</v>
      </c>
      <c r="G51" s="99">
        <f>'A⓵-1_営業1課'!H83</f>
        <v>0</v>
      </c>
      <c r="H51" s="99">
        <f>'A⓵-1_営業1課'!I83</f>
        <v>0</v>
      </c>
      <c r="I51" s="100">
        <f>'A⓵-1_営業1課'!J83</f>
        <v>0</v>
      </c>
      <c r="J51" s="93"/>
      <c r="K51" s="93"/>
      <c r="L51" s="38" t="s">
        <v>13</v>
      </c>
      <c r="M51" s="38" t="s">
        <v>14</v>
      </c>
      <c r="N51" s="38" t="s">
        <v>15</v>
      </c>
      <c r="O51" s="38" t="s">
        <v>16</v>
      </c>
      <c r="P51" s="38" t="s">
        <v>17</v>
      </c>
      <c r="Q51" s="38" t="s">
        <v>18</v>
      </c>
      <c r="R51" s="38" t="s">
        <v>19</v>
      </c>
      <c r="S51" s="38" t="s">
        <v>20</v>
      </c>
    </row>
    <row r="52" spans="1:19" ht="22.5" x14ac:dyDescent="0.55000000000000004">
      <c r="A52" s="94"/>
      <c r="B52" s="101"/>
      <c r="C52" s="102"/>
      <c r="D52" s="103"/>
      <c r="E52" s="101">
        <f>'A⓵-1_営業1課'!F84</f>
        <v>0</v>
      </c>
      <c r="F52" s="102">
        <f>'A⓵-1_営業1課'!G84</f>
        <v>0</v>
      </c>
      <c r="G52" s="102">
        <f>'A⓵-1_営業1課'!H84</f>
        <v>0</v>
      </c>
      <c r="H52" s="102">
        <f>'A⓵-1_営業1課'!I84</f>
        <v>0</v>
      </c>
      <c r="I52" s="103">
        <f>'A⓵-1_営業1課'!J84</f>
        <v>0</v>
      </c>
      <c r="J52" s="94"/>
      <c r="K52" s="94"/>
      <c r="L52" s="46">
        <f>L16-L38</f>
        <v>1587</v>
      </c>
      <c r="M52" s="46">
        <f t="shared" si="0"/>
        <v>1913</v>
      </c>
      <c r="N52" s="46">
        <f t="shared" si="0"/>
        <v>1551</v>
      </c>
      <c r="O52" s="46">
        <f t="shared" si="0"/>
        <v>1850</v>
      </c>
      <c r="P52" s="46">
        <f t="shared" si="0"/>
        <v>2567</v>
      </c>
      <c r="Q52" s="46">
        <f t="shared" si="0"/>
        <v>1912</v>
      </c>
      <c r="R52" s="42">
        <f>SUM(L52:Q52)</f>
        <v>11380</v>
      </c>
      <c r="S52" s="42">
        <f>R50+R52</f>
        <v>13080</v>
      </c>
    </row>
    <row r="53" spans="1:19" ht="21.65" customHeight="1" thickBot="1" x14ac:dyDescent="0.6"/>
    <row r="54" spans="1:19" ht="21.65" customHeight="1" x14ac:dyDescent="0.55000000000000004">
      <c r="A54" s="133" t="s">
        <v>129</v>
      </c>
      <c r="B54" s="134"/>
      <c r="C54" s="134"/>
      <c r="D54" s="134"/>
      <c r="E54" s="134"/>
      <c r="F54" s="134"/>
      <c r="G54" s="134"/>
      <c r="H54" s="134"/>
      <c r="I54" s="134"/>
      <c r="J54" s="134"/>
      <c r="K54" s="134"/>
      <c r="L54" s="134"/>
      <c r="M54" s="134"/>
      <c r="N54" s="134"/>
      <c r="O54" s="134"/>
      <c r="P54" s="134"/>
      <c r="Q54" s="134"/>
      <c r="R54" s="134"/>
      <c r="S54" s="135"/>
    </row>
    <row r="55" spans="1:19" ht="21.65" customHeight="1" thickBot="1" x14ac:dyDescent="0.6">
      <c r="A55" s="136"/>
      <c r="B55" s="137"/>
      <c r="C55" s="137"/>
      <c r="D55" s="137"/>
      <c r="E55" s="137"/>
      <c r="F55" s="137"/>
      <c r="G55" s="137"/>
      <c r="H55" s="137"/>
      <c r="I55" s="137"/>
      <c r="J55" s="137"/>
      <c r="K55" s="137"/>
      <c r="L55" s="137"/>
      <c r="M55" s="137"/>
      <c r="N55" s="137"/>
      <c r="O55" s="137"/>
      <c r="P55" s="137"/>
      <c r="Q55" s="137"/>
      <c r="R55" s="137"/>
      <c r="S55" s="138"/>
    </row>
    <row r="56" spans="1:19" ht="22.25" customHeight="1" x14ac:dyDescent="0.55000000000000004"/>
    <row r="57" spans="1:19" ht="21.65" customHeight="1" x14ac:dyDescent="0.55000000000000004"/>
    <row r="58" spans="1:19" ht="21.65" customHeight="1" x14ac:dyDescent="0.55000000000000004"/>
    <row r="59" spans="1:19" ht="21.65" customHeight="1" x14ac:dyDescent="0.55000000000000004"/>
    <row r="60" spans="1:19" ht="21.65" customHeight="1" x14ac:dyDescent="0.55000000000000004"/>
  </sheetData>
  <mergeCells count="59">
    <mergeCell ref="A54:S55"/>
    <mergeCell ref="B35:D38"/>
    <mergeCell ref="E35:I38"/>
    <mergeCell ref="J35:J38"/>
    <mergeCell ref="K35:K38"/>
    <mergeCell ref="A49:A52"/>
    <mergeCell ref="B49:D52"/>
    <mergeCell ref="E49:I52"/>
    <mergeCell ref="J49:J52"/>
    <mergeCell ref="K49:K52"/>
    <mergeCell ref="A39:A42"/>
    <mergeCell ref="B39:D42"/>
    <mergeCell ref="E39:I42"/>
    <mergeCell ref="J39:J42"/>
    <mergeCell ref="K39:K42"/>
    <mergeCell ref="A43:A46"/>
    <mergeCell ref="A27:A30"/>
    <mergeCell ref="B27:D30"/>
    <mergeCell ref="E27:I30"/>
    <mergeCell ref="J27:J30"/>
    <mergeCell ref="K27:K30"/>
    <mergeCell ref="B43:D46"/>
    <mergeCell ref="E43:I46"/>
    <mergeCell ref="J43:J46"/>
    <mergeCell ref="K43:K46"/>
    <mergeCell ref="A35:A38"/>
    <mergeCell ref="A31:A34"/>
    <mergeCell ref="B31:D34"/>
    <mergeCell ref="E31:I34"/>
    <mergeCell ref="J31:J34"/>
    <mergeCell ref="K31:K34"/>
    <mergeCell ref="A21:A24"/>
    <mergeCell ref="B21:D24"/>
    <mergeCell ref="E21:I24"/>
    <mergeCell ref="J21:J24"/>
    <mergeCell ref="K21:K24"/>
    <mergeCell ref="A17:A20"/>
    <mergeCell ref="B17:D20"/>
    <mergeCell ref="E17:I20"/>
    <mergeCell ref="J17:J20"/>
    <mergeCell ref="K17:K20"/>
    <mergeCell ref="A13:A16"/>
    <mergeCell ref="B13:D16"/>
    <mergeCell ref="E13:I16"/>
    <mergeCell ref="J13:J16"/>
    <mergeCell ref="K13:K16"/>
    <mergeCell ref="A3:S3"/>
    <mergeCell ref="B4:D4"/>
    <mergeCell ref="E4:I4"/>
    <mergeCell ref="A9:A12"/>
    <mergeCell ref="B9:D12"/>
    <mergeCell ref="E9:I12"/>
    <mergeCell ref="J9:J12"/>
    <mergeCell ref="K9:K12"/>
    <mergeCell ref="A5:A8"/>
    <mergeCell ref="B5:D8"/>
    <mergeCell ref="E5:I8"/>
    <mergeCell ref="J5:J8"/>
    <mergeCell ref="K5:K8"/>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U4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24" t="s">
        <v>25</v>
      </c>
      <c r="C2" s="124"/>
      <c r="D2" s="124"/>
      <c r="E2" s="124"/>
      <c r="F2" s="124"/>
      <c r="G2" s="124"/>
      <c r="H2" s="124"/>
      <c r="I2" s="124"/>
      <c r="J2" s="125" t="s">
        <v>132</v>
      </c>
      <c r="K2" s="125"/>
      <c r="L2" s="125"/>
      <c r="M2" s="35" t="s">
        <v>245</v>
      </c>
      <c r="N2" s="35"/>
      <c r="O2" s="35"/>
      <c r="P2" s="35"/>
      <c r="Q2" s="35"/>
      <c r="R2" s="35"/>
      <c r="S2" s="35"/>
      <c r="T2" s="5"/>
    </row>
    <row r="3" spans="2:20" ht="31.5" x14ac:dyDescent="1.05">
      <c r="B3" s="6"/>
      <c r="C3" s="28" t="s">
        <v>131</v>
      </c>
      <c r="D3" s="6"/>
      <c r="E3" s="6"/>
      <c r="F3" s="6"/>
      <c r="G3" s="28"/>
      <c r="H3" s="6"/>
      <c r="I3" s="6"/>
      <c r="J3" s="7"/>
      <c r="K3" s="7"/>
      <c r="L3" s="36" t="s">
        <v>70</v>
      </c>
      <c r="M3" s="7"/>
      <c r="N3" s="36" t="s">
        <v>71</v>
      </c>
      <c r="O3" s="7"/>
      <c r="P3" s="7"/>
      <c r="Q3" s="7"/>
      <c r="R3" s="7"/>
      <c r="S3" s="7"/>
      <c r="T3" s="8"/>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75" customHeight="1" x14ac:dyDescent="0.55000000000000004">
      <c r="B5" s="107" t="s">
        <v>60</v>
      </c>
      <c r="C5" s="108"/>
      <c r="D5" s="108"/>
      <c r="E5" s="108"/>
      <c r="F5" s="108"/>
      <c r="G5" s="108"/>
      <c r="H5" s="108"/>
      <c r="I5" s="108"/>
      <c r="J5" s="108"/>
      <c r="K5" s="108"/>
      <c r="L5" s="108"/>
      <c r="M5" s="108"/>
      <c r="N5" s="108"/>
      <c r="O5" s="108"/>
      <c r="P5" s="108"/>
      <c r="Q5" s="108"/>
      <c r="R5" s="108"/>
      <c r="S5" s="108"/>
      <c r="T5" s="109"/>
    </row>
    <row r="6" spans="2:20" ht="6" customHeight="1" x14ac:dyDescent="0.55000000000000004"/>
    <row r="7" spans="2:20" ht="28.5" x14ac:dyDescent="0.95">
      <c r="B7" s="10">
        <v>2</v>
      </c>
      <c r="C7" s="120" t="s">
        <v>133</v>
      </c>
      <c r="D7" s="121"/>
      <c r="E7" s="122"/>
      <c r="F7" s="9">
        <v>1</v>
      </c>
      <c r="G7" s="123" t="s">
        <v>23</v>
      </c>
      <c r="H7" s="123"/>
      <c r="I7" s="123"/>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07" t="s">
        <v>69</v>
      </c>
      <c r="C9" s="108"/>
      <c r="D9" s="108"/>
      <c r="E9" s="108"/>
      <c r="F9" s="108"/>
      <c r="G9" s="108"/>
      <c r="H9" s="108"/>
      <c r="I9" s="108"/>
      <c r="J9" s="108"/>
      <c r="K9" s="108"/>
      <c r="L9" s="108"/>
      <c r="M9" s="108"/>
      <c r="N9" s="108"/>
      <c r="O9" s="108"/>
      <c r="P9" s="108"/>
      <c r="Q9" s="108"/>
      <c r="R9" s="108"/>
      <c r="S9" s="108"/>
      <c r="T9" s="109"/>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07" t="s">
        <v>134</v>
      </c>
      <c r="C11" s="108"/>
      <c r="D11" s="108"/>
      <c r="E11" s="108"/>
      <c r="F11" s="108"/>
      <c r="G11" s="108"/>
      <c r="H11" s="108"/>
      <c r="I11" s="108"/>
      <c r="J11" s="108"/>
      <c r="K11" s="108"/>
      <c r="L11" s="108"/>
      <c r="M11" s="108"/>
      <c r="N11" s="108"/>
      <c r="O11" s="108"/>
      <c r="P11" s="108"/>
      <c r="Q11" s="108"/>
      <c r="R11" s="108"/>
      <c r="S11" s="108"/>
      <c r="T11" s="109"/>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37</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36</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13" t="s">
        <v>56</v>
      </c>
      <c r="E15" s="114"/>
      <c r="F15" s="40"/>
      <c r="G15" s="40" t="s">
        <v>39</v>
      </c>
      <c r="H15" s="40"/>
      <c r="I15" s="40"/>
      <c r="J15" s="40"/>
      <c r="K15" s="40"/>
      <c r="L15" s="40"/>
      <c r="M15" s="40"/>
      <c r="N15" s="40"/>
      <c r="O15" s="40"/>
      <c r="P15" s="40"/>
      <c r="Q15" s="40"/>
      <c r="R15" s="40"/>
      <c r="S15" s="40"/>
      <c r="T15" s="41"/>
    </row>
    <row r="16" spans="2:20" ht="19.75" customHeight="1" thickBot="1" x14ac:dyDescent="0.6">
      <c r="B16" s="39"/>
      <c r="C16" s="40"/>
      <c r="D16" s="40"/>
      <c r="E16" s="115" t="s">
        <v>57</v>
      </c>
      <c r="F16" s="116"/>
      <c r="G16" s="40" t="s">
        <v>39</v>
      </c>
      <c r="H16" s="40"/>
      <c r="I16" s="40"/>
      <c r="J16" s="40"/>
      <c r="K16" s="40"/>
      <c r="L16" s="40"/>
      <c r="M16" s="40"/>
      <c r="N16" s="40"/>
      <c r="O16" s="40"/>
      <c r="P16" s="40"/>
      <c r="Q16" s="40"/>
      <c r="R16" s="40"/>
      <c r="S16" s="40"/>
      <c r="T16" s="41"/>
    </row>
    <row r="17" spans="2:20" ht="19.75" customHeight="1" thickBot="1" x14ac:dyDescent="0.6">
      <c r="B17" s="39"/>
      <c r="C17" s="40"/>
      <c r="D17" s="40"/>
      <c r="E17" s="113" t="s">
        <v>58</v>
      </c>
      <c r="F17" s="114"/>
      <c r="G17" s="40" t="s">
        <v>39</v>
      </c>
      <c r="H17" s="40"/>
      <c r="I17" s="40"/>
      <c r="J17" s="40"/>
      <c r="K17" s="40"/>
      <c r="L17" s="40"/>
      <c r="M17" s="40"/>
      <c r="N17" s="40"/>
      <c r="O17" s="40"/>
      <c r="P17" s="40"/>
      <c r="Q17" s="40"/>
      <c r="R17" s="40"/>
      <c r="S17" s="40"/>
      <c r="T17" s="41"/>
    </row>
    <row r="18" spans="2:20" ht="19.75" customHeight="1" thickBot="1" x14ac:dyDescent="0.6">
      <c r="B18" s="39"/>
      <c r="C18" s="40"/>
      <c r="D18" s="113" t="s">
        <v>59</v>
      </c>
      <c r="E18" s="114"/>
      <c r="F18" s="40"/>
      <c r="G18" s="40" t="s">
        <v>44</v>
      </c>
      <c r="H18" s="40"/>
      <c r="I18" s="40"/>
      <c r="J18" s="40"/>
      <c r="K18" s="40"/>
      <c r="L18" s="40"/>
      <c r="M18" s="40"/>
      <c r="N18" s="40"/>
      <c r="O18" s="40"/>
      <c r="P18" s="40"/>
      <c r="Q18" s="40"/>
      <c r="R18" s="40"/>
      <c r="S18" s="40"/>
      <c r="T18" s="41"/>
    </row>
    <row r="19" spans="2:20" ht="19.75" customHeight="1" x14ac:dyDescent="0.55000000000000004">
      <c r="B19" s="39"/>
      <c r="C19" s="40"/>
      <c r="D19" s="40"/>
      <c r="E19" s="40"/>
      <c r="F19" s="40"/>
      <c r="G19" s="40"/>
      <c r="H19" s="40"/>
      <c r="I19" s="40"/>
      <c r="J19" s="40"/>
      <c r="K19" s="40"/>
      <c r="L19" s="40"/>
      <c r="M19" s="40"/>
      <c r="N19" s="40"/>
      <c r="O19" s="40"/>
      <c r="P19" s="40"/>
      <c r="Q19" s="40"/>
      <c r="R19" s="40"/>
      <c r="S19" s="40"/>
      <c r="T19" s="41"/>
    </row>
    <row r="20" spans="2:20" ht="19.75" customHeight="1" x14ac:dyDescent="0.55000000000000004">
      <c r="B20" s="145" t="s">
        <v>133</v>
      </c>
      <c r="C20" s="146"/>
      <c r="D20" s="146"/>
      <c r="E20" s="147"/>
      <c r="F20" s="40"/>
      <c r="G20" s="40"/>
      <c r="H20" s="40"/>
      <c r="I20" s="40"/>
      <c r="J20" s="40"/>
      <c r="K20" s="40"/>
      <c r="L20" s="40"/>
      <c r="M20" s="40"/>
      <c r="N20" s="40"/>
      <c r="O20" s="40"/>
      <c r="P20" s="40"/>
      <c r="Q20" s="40"/>
      <c r="R20" s="40"/>
      <c r="S20" s="40"/>
      <c r="T20" s="41"/>
    </row>
    <row r="21" spans="2:20" ht="19.75" customHeight="1" thickBot="1" x14ac:dyDescent="0.6">
      <c r="B21" s="51"/>
      <c r="C21" s="52"/>
      <c r="D21" s="52"/>
      <c r="E21" s="52"/>
      <c r="F21" s="40"/>
      <c r="G21" s="40"/>
      <c r="H21" s="40"/>
      <c r="I21" s="40"/>
      <c r="J21" s="40"/>
      <c r="K21" s="40"/>
      <c r="L21" s="40"/>
      <c r="M21" s="40"/>
      <c r="N21" s="40"/>
      <c r="O21" s="40"/>
      <c r="P21" s="40"/>
      <c r="Q21" s="40"/>
      <c r="R21" s="40"/>
      <c r="S21" s="40"/>
      <c r="T21" s="41"/>
    </row>
    <row r="22" spans="2:20" ht="19.75" customHeight="1" thickBot="1" x14ac:dyDescent="0.6">
      <c r="B22" s="39"/>
      <c r="C22" s="113" t="s">
        <v>195</v>
      </c>
      <c r="D22" s="117"/>
      <c r="E22" s="114"/>
      <c r="I22" s="113" t="s">
        <v>196</v>
      </c>
      <c r="J22" s="117"/>
      <c r="K22" s="144"/>
      <c r="N22" s="40"/>
      <c r="O22" s="113" t="s">
        <v>194</v>
      </c>
      <c r="P22" s="117"/>
      <c r="Q22" s="144"/>
      <c r="T22" s="41"/>
    </row>
    <row r="23" spans="2:20" ht="19.75" customHeight="1" thickBot="1" x14ac:dyDescent="0.6">
      <c r="B23" s="39"/>
      <c r="C23" s="73"/>
      <c r="D23" s="115" t="s">
        <v>192</v>
      </c>
      <c r="E23" s="132"/>
      <c r="F23" s="116"/>
      <c r="H23" s="73"/>
      <c r="I23" s="73"/>
      <c r="J23" s="73"/>
      <c r="K23" s="113" t="s">
        <v>197</v>
      </c>
      <c r="L23" s="117"/>
      <c r="M23" s="114"/>
      <c r="N23" s="40"/>
      <c r="O23" s="73"/>
      <c r="P23" s="113" t="s">
        <v>57</v>
      </c>
      <c r="Q23" s="117"/>
      <c r="R23" s="114"/>
      <c r="T23" s="41"/>
    </row>
    <row r="24" spans="2:20" ht="19.75" customHeight="1" thickBot="1" x14ac:dyDescent="0.6">
      <c r="B24" s="39"/>
      <c r="C24" s="73"/>
      <c r="D24" s="113" t="s">
        <v>57</v>
      </c>
      <c r="E24" s="117"/>
      <c r="F24" s="114"/>
      <c r="H24" s="73"/>
      <c r="I24" s="73"/>
      <c r="J24" s="73"/>
      <c r="K24" s="140" t="s">
        <v>198</v>
      </c>
      <c r="L24" s="141"/>
      <c r="M24" s="142"/>
      <c r="N24" s="40"/>
      <c r="O24" s="73"/>
      <c r="P24" s="140" t="s">
        <v>58</v>
      </c>
      <c r="Q24" s="141"/>
      <c r="R24" s="142"/>
      <c r="T24" s="41"/>
    </row>
    <row r="25" spans="2:20" ht="19.75" customHeight="1" thickBot="1" x14ac:dyDescent="0.6">
      <c r="B25" s="39"/>
      <c r="C25" s="73"/>
      <c r="D25" s="140" t="s">
        <v>58</v>
      </c>
      <c r="E25" s="141"/>
      <c r="F25" s="142"/>
      <c r="H25" s="73"/>
      <c r="I25" s="73"/>
      <c r="J25" s="73"/>
      <c r="K25" s="140" t="s">
        <v>199</v>
      </c>
      <c r="L25" s="141"/>
      <c r="M25" s="142"/>
      <c r="N25" s="40"/>
      <c r="O25" s="73"/>
      <c r="P25" s="140" t="s">
        <v>175</v>
      </c>
      <c r="Q25" s="141"/>
      <c r="R25" s="142"/>
      <c r="T25" s="41"/>
    </row>
    <row r="26" spans="2:20" ht="19.75" customHeight="1" thickBot="1" x14ac:dyDescent="0.6">
      <c r="B26" s="39"/>
      <c r="C26" s="73"/>
      <c r="D26" s="140" t="s">
        <v>175</v>
      </c>
      <c r="E26" s="141"/>
      <c r="F26" s="142"/>
      <c r="G26" s="73"/>
      <c r="H26" s="73"/>
      <c r="I26" s="73"/>
      <c r="J26" s="40"/>
      <c r="K26" s="140" t="s">
        <v>200</v>
      </c>
      <c r="L26" s="141"/>
      <c r="M26" s="142"/>
      <c r="N26" s="40"/>
      <c r="O26" s="40"/>
      <c r="P26" s="40"/>
      <c r="Q26" s="40"/>
      <c r="R26" s="40"/>
      <c r="S26" s="40"/>
      <c r="T26" s="41"/>
    </row>
    <row r="27" spans="2:20" ht="19.75" customHeight="1" thickBot="1" x14ac:dyDescent="0.6">
      <c r="B27" s="39"/>
      <c r="C27" s="40"/>
      <c r="D27" s="40"/>
      <c r="E27" s="40"/>
      <c r="F27" s="40"/>
      <c r="G27" s="40"/>
      <c r="H27" s="40"/>
      <c r="I27" s="40"/>
      <c r="J27" s="40"/>
      <c r="K27" s="40"/>
      <c r="L27" s="40"/>
      <c r="M27" s="40"/>
      <c r="N27" s="40"/>
      <c r="O27" s="40"/>
      <c r="P27" s="40"/>
      <c r="Q27" s="40"/>
      <c r="R27" s="40"/>
      <c r="S27" s="40"/>
      <c r="T27" s="41"/>
    </row>
    <row r="28" spans="2:20" ht="19.75" customHeight="1" thickBot="1" x14ac:dyDescent="0.6">
      <c r="B28" s="39"/>
      <c r="C28" s="113" t="s">
        <v>201</v>
      </c>
      <c r="D28" s="117"/>
      <c r="E28" s="114"/>
      <c r="F28" s="40"/>
      <c r="G28" s="40"/>
      <c r="H28" s="113" t="s">
        <v>205</v>
      </c>
      <c r="I28" s="117"/>
      <c r="J28" s="117"/>
      <c r="K28" s="117"/>
      <c r="L28" s="114"/>
      <c r="M28" s="40"/>
      <c r="N28" s="113" t="s">
        <v>208</v>
      </c>
      <c r="O28" s="143"/>
      <c r="P28" s="143"/>
      <c r="Q28" s="143"/>
      <c r="R28" s="144"/>
      <c r="S28" s="40"/>
      <c r="T28" s="41"/>
    </row>
    <row r="29" spans="2:20" ht="19.75" customHeight="1" thickBot="1" x14ac:dyDescent="0.6">
      <c r="B29" s="39"/>
      <c r="C29" s="115" t="s">
        <v>213</v>
      </c>
      <c r="D29" s="132"/>
      <c r="E29" s="116"/>
      <c r="F29" s="40"/>
      <c r="G29" s="40"/>
      <c r="H29" s="40"/>
      <c r="I29" s="40"/>
      <c r="J29" s="40"/>
      <c r="K29" s="40"/>
      <c r="L29" s="40"/>
      <c r="M29" s="40"/>
      <c r="N29" s="40"/>
      <c r="O29" s="118" t="s">
        <v>209</v>
      </c>
      <c r="P29" s="139"/>
      <c r="Q29" s="139"/>
      <c r="R29" s="139"/>
      <c r="S29" s="119"/>
      <c r="T29" s="41"/>
    </row>
    <row r="30" spans="2:20" ht="19.75" customHeight="1" thickBot="1" x14ac:dyDescent="0.6">
      <c r="B30" s="39"/>
      <c r="C30" s="113" t="s">
        <v>202</v>
      </c>
      <c r="D30" s="117"/>
      <c r="E30" s="114"/>
      <c r="F30" s="40"/>
      <c r="G30" s="40"/>
      <c r="H30" s="113" t="s">
        <v>206</v>
      </c>
      <c r="I30" s="117"/>
      <c r="J30" s="117"/>
      <c r="K30" s="117"/>
      <c r="L30" s="114"/>
      <c r="M30" s="40"/>
      <c r="N30" s="40"/>
      <c r="O30" s="118" t="s">
        <v>210</v>
      </c>
      <c r="P30" s="139"/>
      <c r="Q30" s="139"/>
      <c r="R30" s="139"/>
      <c r="S30" s="119"/>
      <c r="T30" s="41"/>
    </row>
    <row r="31" spans="2:20" ht="19.75" customHeight="1" thickBot="1" x14ac:dyDescent="0.6">
      <c r="B31" s="39"/>
      <c r="C31" s="40"/>
      <c r="D31" s="40"/>
      <c r="E31" s="40"/>
      <c r="F31" s="40"/>
      <c r="G31" s="40"/>
      <c r="H31" s="40"/>
      <c r="I31" s="40"/>
      <c r="J31" s="40"/>
      <c r="K31" s="40"/>
      <c r="L31" s="40"/>
      <c r="M31" s="40"/>
      <c r="N31" s="40"/>
      <c r="O31" s="118" t="s">
        <v>211</v>
      </c>
      <c r="P31" s="139"/>
      <c r="Q31" s="139"/>
      <c r="R31" s="139"/>
      <c r="S31" s="119"/>
      <c r="T31" s="41"/>
    </row>
    <row r="32" spans="2:20" ht="19.75" customHeight="1" thickBot="1" x14ac:dyDescent="0.6">
      <c r="B32" s="39"/>
      <c r="C32" s="113" t="s">
        <v>203</v>
      </c>
      <c r="D32" s="117"/>
      <c r="E32" s="114"/>
      <c r="F32" s="40"/>
      <c r="G32" s="40"/>
      <c r="H32" s="113" t="s">
        <v>207</v>
      </c>
      <c r="I32" s="117"/>
      <c r="J32" s="117"/>
      <c r="K32" s="117"/>
      <c r="L32" s="114"/>
      <c r="M32" s="40"/>
      <c r="N32" s="40"/>
      <c r="O32" s="118" t="s">
        <v>212</v>
      </c>
      <c r="P32" s="139"/>
      <c r="Q32" s="139"/>
      <c r="R32" s="139"/>
      <c r="S32" s="119"/>
      <c r="T32" s="41"/>
    </row>
    <row r="33" spans="1:21" ht="19.75" customHeight="1" thickBot="1" x14ac:dyDescent="0.6">
      <c r="B33" s="39"/>
      <c r="C33" s="40"/>
      <c r="D33" s="40"/>
      <c r="E33" s="40"/>
      <c r="F33" s="40"/>
      <c r="G33" s="40"/>
      <c r="H33" s="40"/>
      <c r="I33" s="40"/>
      <c r="J33" s="40"/>
      <c r="K33" s="40"/>
      <c r="L33" s="40"/>
      <c r="M33" s="40"/>
      <c r="N33" s="40"/>
      <c r="O33" s="40"/>
      <c r="P33" s="40"/>
      <c r="Q33" s="40"/>
      <c r="R33" s="40"/>
      <c r="S33" s="40"/>
      <c r="T33" s="41"/>
    </row>
    <row r="34" spans="1:21" ht="19.75" customHeight="1" thickBot="1" x14ac:dyDescent="0.6">
      <c r="B34" s="39"/>
      <c r="C34" s="113" t="s">
        <v>204</v>
      </c>
      <c r="D34" s="117"/>
      <c r="E34" s="114"/>
      <c r="F34" s="40"/>
      <c r="G34" s="40"/>
      <c r="H34" s="40"/>
      <c r="I34" s="40"/>
      <c r="J34" s="40"/>
      <c r="K34" s="40"/>
      <c r="L34" s="40"/>
      <c r="M34" s="40"/>
      <c r="N34" s="40"/>
      <c r="O34" s="40"/>
      <c r="P34" s="40"/>
      <c r="Q34" s="40"/>
      <c r="R34" s="40"/>
      <c r="S34" s="40"/>
      <c r="T34" s="41"/>
    </row>
    <row r="35" spans="1:21" ht="19.75" customHeight="1" thickBot="1" x14ac:dyDescent="0.6">
      <c r="B35" s="39"/>
      <c r="C35" s="40"/>
      <c r="D35" s="40"/>
      <c r="E35" s="40"/>
      <c r="F35" s="40"/>
      <c r="G35" s="40"/>
      <c r="H35" s="40"/>
      <c r="I35" s="40"/>
      <c r="J35" s="40"/>
      <c r="K35" s="40"/>
      <c r="L35" s="40"/>
      <c r="M35" s="40"/>
      <c r="N35" s="40"/>
      <c r="O35" s="40"/>
      <c r="P35" s="40"/>
      <c r="Q35" s="40"/>
      <c r="R35" s="40"/>
      <c r="S35" s="40"/>
      <c r="T35" s="41"/>
    </row>
    <row r="36" spans="1:21" ht="29" thickBot="1" x14ac:dyDescent="0.6">
      <c r="B36" s="110" t="s">
        <v>107</v>
      </c>
      <c r="C36" s="111"/>
      <c r="D36" s="111"/>
      <c r="E36" s="111"/>
      <c r="F36" s="111"/>
      <c r="G36" s="111"/>
      <c r="H36" s="111"/>
      <c r="I36" s="111"/>
      <c r="J36" s="111"/>
      <c r="K36" s="111"/>
      <c r="L36" s="111"/>
      <c r="M36" s="111"/>
      <c r="N36" s="111"/>
      <c r="O36" s="111"/>
      <c r="P36" s="111"/>
      <c r="Q36" s="111"/>
      <c r="R36" s="111"/>
      <c r="S36" s="111"/>
      <c r="T36" s="112"/>
    </row>
    <row r="37" spans="1:21" ht="23" thickBot="1" x14ac:dyDescent="0.6">
      <c r="B37" s="176" t="s">
        <v>1</v>
      </c>
      <c r="C37" s="177" t="s">
        <v>2</v>
      </c>
      <c r="D37" s="178"/>
      <c r="E37" s="179"/>
      <c r="F37" s="177" t="s">
        <v>12</v>
      </c>
      <c r="G37" s="178"/>
      <c r="H37" s="178"/>
      <c r="I37" s="178"/>
      <c r="J37" s="179"/>
      <c r="K37" s="180" t="s">
        <v>3</v>
      </c>
      <c r="L37" s="180" t="s">
        <v>4</v>
      </c>
      <c r="M37" s="181" t="s">
        <v>5</v>
      </c>
      <c r="N37" s="181" t="s">
        <v>6</v>
      </c>
      <c r="O37" s="181" t="s">
        <v>7</v>
      </c>
      <c r="P37" s="181" t="s">
        <v>8</v>
      </c>
      <c r="Q37" s="181" t="s">
        <v>9</v>
      </c>
      <c r="R37" s="181" t="s">
        <v>10</v>
      </c>
      <c r="S37" s="181" t="s">
        <v>11</v>
      </c>
      <c r="T37" s="182"/>
    </row>
    <row r="38" spans="1:21" ht="22.5" x14ac:dyDescent="0.55000000000000004">
      <c r="B38" s="93" t="s">
        <v>46</v>
      </c>
      <c r="C38" s="98" t="s">
        <v>49</v>
      </c>
      <c r="D38" s="99"/>
      <c r="E38" s="100"/>
      <c r="F38" s="175" t="s">
        <v>40</v>
      </c>
      <c r="G38" s="99"/>
      <c r="H38" s="99"/>
      <c r="I38" s="99"/>
      <c r="J38" s="100"/>
      <c r="K38" s="93" t="s">
        <v>21</v>
      </c>
      <c r="L38" s="93" t="s">
        <v>22</v>
      </c>
      <c r="M38" s="53" t="s">
        <v>5</v>
      </c>
      <c r="N38" s="53" t="s">
        <v>6</v>
      </c>
      <c r="O38" s="53" t="s">
        <v>7</v>
      </c>
      <c r="P38" s="53" t="s">
        <v>8</v>
      </c>
      <c r="Q38" s="53" t="s">
        <v>9</v>
      </c>
      <c r="R38" s="53" t="s">
        <v>10</v>
      </c>
      <c r="S38" s="53" t="s">
        <v>11</v>
      </c>
      <c r="T38" s="31"/>
      <c r="U38" s="2"/>
    </row>
    <row r="39" spans="1:21" ht="22.5" x14ac:dyDescent="0.55000000000000004">
      <c r="B39" s="93"/>
      <c r="C39" s="98"/>
      <c r="D39" s="99"/>
      <c r="E39" s="100"/>
      <c r="F39" s="98"/>
      <c r="G39" s="99"/>
      <c r="H39" s="99"/>
      <c r="I39" s="99"/>
      <c r="J39" s="100"/>
      <c r="K39" s="93"/>
      <c r="L39" s="93"/>
      <c r="M39" s="42">
        <v>9111</v>
      </c>
      <c r="N39" s="42">
        <v>10222</v>
      </c>
      <c r="O39" s="42">
        <v>11333</v>
      </c>
      <c r="P39" s="42">
        <v>12444</v>
      </c>
      <c r="Q39" s="42">
        <v>13555</v>
      </c>
      <c r="R39" s="42">
        <v>14666</v>
      </c>
      <c r="S39" s="42">
        <f>SUM(M39:R39)</f>
        <v>71331</v>
      </c>
      <c r="T39" s="31"/>
      <c r="U39" s="2"/>
    </row>
    <row r="40" spans="1:21" ht="22.5" x14ac:dyDescent="0.55000000000000004">
      <c r="B40" s="93"/>
      <c r="C40" s="98"/>
      <c r="D40" s="99"/>
      <c r="E40" s="100"/>
      <c r="F40" s="98"/>
      <c r="G40" s="99"/>
      <c r="H40" s="99"/>
      <c r="I40" s="99"/>
      <c r="J40" s="100"/>
      <c r="K40" s="93"/>
      <c r="L40" s="93"/>
      <c r="M40" s="38" t="s">
        <v>13</v>
      </c>
      <c r="N40" s="38" t="s">
        <v>14</v>
      </c>
      <c r="O40" s="38" t="s">
        <v>15</v>
      </c>
      <c r="P40" s="38" t="s">
        <v>16</v>
      </c>
      <c r="Q40" s="38" t="s">
        <v>17</v>
      </c>
      <c r="R40" s="38" t="s">
        <v>18</v>
      </c>
      <c r="S40" s="38" t="s">
        <v>19</v>
      </c>
      <c r="T40" s="38" t="s">
        <v>20</v>
      </c>
      <c r="U40" s="2"/>
    </row>
    <row r="41" spans="1:21" ht="23" thickBot="1" x14ac:dyDescent="0.6">
      <c r="B41" s="151"/>
      <c r="C41" s="148"/>
      <c r="D41" s="149"/>
      <c r="E41" s="150"/>
      <c r="F41" s="148"/>
      <c r="G41" s="149"/>
      <c r="H41" s="149"/>
      <c r="I41" s="149"/>
      <c r="J41" s="150"/>
      <c r="K41" s="151"/>
      <c r="L41" s="151"/>
      <c r="M41" s="184">
        <v>15777</v>
      </c>
      <c r="N41" s="184">
        <v>16888</v>
      </c>
      <c r="O41" s="184">
        <v>17999</v>
      </c>
      <c r="P41" s="184">
        <v>18001</v>
      </c>
      <c r="Q41" s="184">
        <v>19111</v>
      </c>
      <c r="R41" s="184">
        <v>20222</v>
      </c>
      <c r="S41" s="184">
        <f>SUM(M41:R41)</f>
        <v>107998</v>
      </c>
      <c r="T41" s="184">
        <f>S39+S41</f>
        <v>179329</v>
      </c>
      <c r="U41" s="2"/>
    </row>
    <row r="42" spans="1:21" ht="22.5" x14ac:dyDescent="0.55000000000000004">
      <c r="B42" s="93" t="s">
        <v>90</v>
      </c>
      <c r="C42" s="98" t="s">
        <v>62</v>
      </c>
      <c r="D42" s="99"/>
      <c r="E42" s="100"/>
      <c r="F42" s="175" t="s">
        <v>40</v>
      </c>
      <c r="G42" s="99"/>
      <c r="H42" s="99"/>
      <c r="I42" s="99"/>
      <c r="J42" s="100"/>
      <c r="K42" s="93" t="s">
        <v>21</v>
      </c>
      <c r="L42" s="93" t="s">
        <v>22</v>
      </c>
      <c r="M42" s="53" t="s">
        <v>5</v>
      </c>
      <c r="N42" s="53" t="s">
        <v>6</v>
      </c>
      <c r="O42" s="53" t="s">
        <v>7</v>
      </c>
      <c r="P42" s="53" t="s">
        <v>8</v>
      </c>
      <c r="Q42" s="53" t="s">
        <v>9</v>
      </c>
      <c r="R42" s="53" t="s">
        <v>10</v>
      </c>
      <c r="S42" s="53" t="s">
        <v>11</v>
      </c>
      <c r="T42" s="31"/>
      <c r="U42" s="2"/>
    </row>
    <row r="43" spans="1:21" ht="22.5" x14ac:dyDescent="0.55000000000000004">
      <c r="B43" s="93"/>
      <c r="C43" s="98"/>
      <c r="D43" s="99"/>
      <c r="E43" s="100"/>
      <c r="F43" s="98"/>
      <c r="G43" s="99"/>
      <c r="H43" s="99"/>
      <c r="I43" s="99"/>
      <c r="J43" s="100"/>
      <c r="K43" s="93"/>
      <c r="L43" s="93"/>
      <c r="M43" s="42">
        <v>3000</v>
      </c>
      <c r="N43" s="42">
        <v>3100</v>
      </c>
      <c r="O43" s="42">
        <v>3200</v>
      </c>
      <c r="P43" s="42">
        <v>3300</v>
      </c>
      <c r="Q43" s="42">
        <v>3400</v>
      </c>
      <c r="R43" s="42">
        <v>3500</v>
      </c>
      <c r="S43" s="42">
        <f>SUM(M43:R43)</f>
        <v>19500</v>
      </c>
      <c r="T43" s="31"/>
      <c r="U43" s="2"/>
    </row>
    <row r="44" spans="1:21" ht="22.5" x14ac:dyDescent="0.55000000000000004">
      <c r="B44" s="93"/>
      <c r="C44" s="98"/>
      <c r="D44" s="99"/>
      <c r="E44" s="100"/>
      <c r="F44" s="98"/>
      <c r="G44" s="99"/>
      <c r="H44" s="99"/>
      <c r="I44" s="99"/>
      <c r="J44" s="100"/>
      <c r="K44" s="93"/>
      <c r="L44" s="93"/>
      <c r="M44" s="38" t="s">
        <v>13</v>
      </c>
      <c r="N44" s="38" t="s">
        <v>14</v>
      </c>
      <c r="O44" s="38" t="s">
        <v>15</v>
      </c>
      <c r="P44" s="38" t="s">
        <v>16</v>
      </c>
      <c r="Q44" s="38" t="s">
        <v>17</v>
      </c>
      <c r="R44" s="38" t="s">
        <v>18</v>
      </c>
      <c r="S44" s="38" t="s">
        <v>19</v>
      </c>
      <c r="T44" s="38" t="s">
        <v>20</v>
      </c>
      <c r="U44" s="2"/>
    </row>
    <row r="45" spans="1:21" ht="22.5" x14ac:dyDescent="0.55000000000000004">
      <c r="B45" s="94"/>
      <c r="C45" s="101"/>
      <c r="D45" s="102"/>
      <c r="E45" s="103"/>
      <c r="F45" s="101"/>
      <c r="G45" s="102"/>
      <c r="H45" s="102"/>
      <c r="I45" s="102"/>
      <c r="J45" s="103"/>
      <c r="K45" s="94"/>
      <c r="L45" s="94"/>
      <c r="M45" s="42">
        <v>3600</v>
      </c>
      <c r="N45" s="42">
        <v>3700</v>
      </c>
      <c r="O45" s="42">
        <v>3800</v>
      </c>
      <c r="P45" s="42">
        <v>3900</v>
      </c>
      <c r="Q45" s="42">
        <v>4000</v>
      </c>
      <c r="R45" s="42">
        <v>4100</v>
      </c>
      <c r="S45" s="42">
        <f>SUM(M45:R45)</f>
        <v>23100</v>
      </c>
      <c r="T45" s="42">
        <f>S43+S45</f>
        <v>42600</v>
      </c>
      <c r="U45" s="2"/>
    </row>
    <row r="46" spans="1:21" x14ac:dyDescent="0.55000000000000004">
      <c r="A46" s="2"/>
      <c r="B46" s="2"/>
      <c r="C46" s="2"/>
      <c r="D46" s="2"/>
      <c r="E46" s="2"/>
      <c r="F46" s="2"/>
      <c r="G46" s="2"/>
      <c r="H46" s="2"/>
      <c r="I46" s="2"/>
      <c r="J46" s="2"/>
      <c r="K46" s="2"/>
      <c r="L46" s="2"/>
      <c r="M46" s="2"/>
      <c r="N46" s="2"/>
      <c r="O46" s="2"/>
      <c r="P46" s="2"/>
      <c r="Q46" s="2"/>
      <c r="R46" s="2"/>
      <c r="S46" s="2"/>
      <c r="T46" s="2"/>
      <c r="U46" s="2"/>
    </row>
  </sheetData>
  <mergeCells count="53">
    <mergeCell ref="D18:E18"/>
    <mergeCell ref="B2:I2"/>
    <mergeCell ref="J2:L2"/>
    <mergeCell ref="B4:T4"/>
    <mergeCell ref="B5:T5"/>
    <mergeCell ref="C7:E7"/>
    <mergeCell ref="G7:I7"/>
    <mergeCell ref="B9:T9"/>
    <mergeCell ref="B11:T11"/>
    <mergeCell ref="D15:E15"/>
    <mergeCell ref="E16:F16"/>
    <mergeCell ref="E17:F17"/>
    <mergeCell ref="B36:T36"/>
    <mergeCell ref="B20:E20"/>
    <mergeCell ref="C22:E22"/>
    <mergeCell ref="I22:K22"/>
    <mergeCell ref="O22:Q22"/>
    <mergeCell ref="L38:L41"/>
    <mergeCell ref="C37:E37"/>
    <mergeCell ref="F37:J37"/>
    <mergeCell ref="B38:B41"/>
    <mergeCell ref="C38:E41"/>
    <mergeCell ref="F38:J41"/>
    <mergeCell ref="K38:K41"/>
    <mergeCell ref="B42:B45"/>
    <mergeCell ref="C42:E45"/>
    <mergeCell ref="F42:J45"/>
    <mergeCell ref="K42:K45"/>
    <mergeCell ref="L42:L45"/>
    <mergeCell ref="D23:F23"/>
    <mergeCell ref="K23:M23"/>
    <mergeCell ref="P23:R23"/>
    <mergeCell ref="D24:F24"/>
    <mergeCell ref="K24:M24"/>
    <mergeCell ref="P24:R24"/>
    <mergeCell ref="P25:R25"/>
    <mergeCell ref="D26:F26"/>
    <mergeCell ref="K26:M26"/>
    <mergeCell ref="C28:E28"/>
    <mergeCell ref="N28:R28"/>
    <mergeCell ref="C34:E34"/>
    <mergeCell ref="H28:L28"/>
    <mergeCell ref="H30:L30"/>
    <mergeCell ref="H32:L32"/>
    <mergeCell ref="D25:F25"/>
    <mergeCell ref="K25:M25"/>
    <mergeCell ref="O29:S29"/>
    <mergeCell ref="O30:S30"/>
    <mergeCell ref="O31:S31"/>
    <mergeCell ref="O32:S32"/>
    <mergeCell ref="C29:E29"/>
    <mergeCell ref="C30:E30"/>
    <mergeCell ref="C32:E32"/>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演習の趣旨と利用方法</vt:lpstr>
      <vt:lpstr>A_EXCEL予算実務→</vt:lpstr>
      <vt:lpstr>A①_営業本部</vt:lpstr>
      <vt:lpstr>A⓵-1_営業1課</vt:lpstr>
      <vt:lpstr>A⓵-２_営業２課</vt:lpstr>
      <vt:lpstr>購買部</vt:lpstr>
      <vt:lpstr>人員数基準との比較</vt:lpstr>
      <vt:lpstr>B予算会計システム</vt:lpstr>
      <vt:lpstr>B①_1_営業1課</vt:lpstr>
      <vt:lpstr>B①_2_営業２課</vt:lpstr>
      <vt:lpstr>B②_1購買課</vt:lpstr>
      <vt:lpstr>B③_1_予算仕訳</vt:lpstr>
      <vt:lpstr>B④1_配賦基準設定等</vt:lpstr>
      <vt:lpstr>B④_2_配賦予算仕訳</vt:lpstr>
      <vt:lpstr>A①_営業本部!Print_Area</vt:lpstr>
      <vt:lpstr>'A⓵-1_営業1課'!Print_Area</vt:lpstr>
      <vt:lpstr>'A⓵-２_営業２課'!Print_Area</vt:lpstr>
      <vt:lpstr>B①_1_営業1課!Print_Area</vt:lpstr>
      <vt:lpstr>B①_2_営業２課!Print_Area</vt:lpstr>
      <vt:lpstr>B②_1購買課!Print_Area</vt:lpstr>
      <vt:lpstr>B③_1_予算仕訳!Print_Area</vt:lpstr>
      <vt:lpstr>B④_2_配賦予算仕訳!Print_Area</vt:lpstr>
      <vt:lpstr>B④1_配賦基準設定等!Print_Area</vt:lpstr>
      <vt:lpstr>演習の趣旨と利用方法!Print_Area</vt:lpstr>
      <vt:lpstr>購買部!Print_Area</vt:lpstr>
      <vt:lpstr>人員数基準との比較!Print_Area</vt:lpstr>
      <vt:lpstr>A①_営業本部!Print_Titles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2022-09-15T07:40:14Z</cp:lastPrinted>
  <dcterms:created xsi:type="dcterms:W3CDTF">2021-09-20T04:00:10Z</dcterms:created>
  <dcterms:modified xsi:type="dcterms:W3CDTF">2022-09-15T08:41:03Z</dcterms:modified>
</cp:coreProperties>
</file>